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6005" windowHeight="4770" firstSheet="4" activeTab="4"/>
  </bookViews>
  <sheets>
    <sheet name="накладные расходы" sheetId="1" state="hidden" r:id="rId1"/>
    <sheet name="гсм2" sheetId="2" state="hidden" r:id="rId2"/>
    <sheet name="материалы платные услуги" sheetId="3" state="hidden" r:id="rId3"/>
    <sheet name="гсм" sheetId="4" state="hidden" r:id="rId4"/>
    <sheet name="прейскурант " sheetId="5" r:id="rId5"/>
  </sheets>
  <definedNames>
    <definedName name="_xlnm._FilterDatabase" localSheetId="2" hidden="1">'материалы платные услуги'!$A$12:$G$190</definedName>
    <definedName name="_xlnm.Print_Area" localSheetId="4">'прейскурант '!$A$1:$G$43</definedName>
  </definedNames>
  <calcPr fullCalcOnLoad="1" refMode="R1C1"/>
</workbook>
</file>

<file path=xl/sharedStrings.xml><?xml version="1.0" encoding="utf-8"?>
<sst xmlns="http://schemas.openxmlformats.org/spreadsheetml/2006/main" count="567" uniqueCount="211">
  <si>
    <t>№ п/п</t>
  </si>
  <si>
    <t>Наименование услуг (продукции)</t>
  </si>
  <si>
    <t>%</t>
  </si>
  <si>
    <t xml:space="preserve">Министерства здравоохранения РК </t>
  </si>
  <si>
    <t xml:space="preserve">№13 от 10 января 2002 года </t>
  </si>
  <si>
    <t xml:space="preserve">ед.изм. </t>
  </si>
  <si>
    <t>№</t>
  </si>
  <si>
    <t xml:space="preserve">РАСШИФРОВКА МАТЕРИАЛЬНЫХ ЗАТРАТ </t>
  </si>
  <si>
    <t xml:space="preserve">наименование материалов </t>
  </si>
  <si>
    <t xml:space="preserve">затраты на единицу по нормам, учтенным при расчете цены </t>
  </si>
  <si>
    <t xml:space="preserve">цена </t>
  </si>
  <si>
    <t xml:space="preserve">сумма,тенге </t>
  </si>
  <si>
    <t>Форма 2.1</t>
  </si>
  <si>
    <t xml:space="preserve">Приложение №3 к прказу </t>
  </si>
  <si>
    <t xml:space="preserve">ГКП на ПХВ "ГССМП" </t>
  </si>
  <si>
    <t>кол-во</t>
  </si>
  <si>
    <t>категория срочности вызовов 6 (до 30 минут)</t>
  </si>
  <si>
    <t>доза</t>
  </si>
  <si>
    <t>шт</t>
  </si>
  <si>
    <t>Морфина гидрохлорид 1% 1,0</t>
  </si>
  <si>
    <t>амп</t>
  </si>
  <si>
    <t>Натрия хлорид 0,9% 5,0</t>
  </si>
  <si>
    <t>уп</t>
  </si>
  <si>
    <t>Система для инфузий</t>
  </si>
  <si>
    <t>пара</t>
  </si>
  <si>
    <t>Шприц 20,0</t>
  </si>
  <si>
    <t>Кислород</t>
  </si>
  <si>
    <t xml:space="preserve">Медицинское обеспечение культурно-массовых, общественных и спортивных мероприятий </t>
  </si>
  <si>
    <t>Внезапная смерть (смерть, в присутствии бригады)</t>
  </si>
  <si>
    <t>Атропина с/т 0,1% 1,0</t>
  </si>
  <si>
    <t>Эпинефрин 0,1%  1,0</t>
  </si>
  <si>
    <t>Аминофиллин 2,4% 5,0</t>
  </si>
  <si>
    <t>Магния с/т 25% 5,0</t>
  </si>
  <si>
    <t>Глюкоза 40% 5,0</t>
  </si>
  <si>
    <t>Лента ЭКГ</t>
  </si>
  <si>
    <t>Лидокаин 2% 2,0</t>
  </si>
  <si>
    <t>Кубитальный катетер</t>
  </si>
  <si>
    <t>Вата</t>
  </si>
  <si>
    <t>Интубационная трубка</t>
  </si>
  <si>
    <t>Мандрена д/инт трубок</t>
  </si>
  <si>
    <t>Амиодарон 150 мг 3,0</t>
  </si>
  <si>
    <t>Спирт этиловый</t>
  </si>
  <si>
    <t>Санитель для обработки рук</t>
  </si>
  <si>
    <t>Перчатки латексные</t>
  </si>
  <si>
    <t>Кислородная маска</t>
  </si>
  <si>
    <t>гр</t>
  </si>
  <si>
    <t>мл</t>
  </si>
  <si>
    <t>ИТОГО:</t>
  </si>
  <si>
    <t>Инсульт неуточненный как кровоизлияние или инфаркт</t>
  </si>
  <si>
    <t>Эналаприл 1,25мг 1,0</t>
  </si>
  <si>
    <t>Магния сульфат 25% 5,0</t>
  </si>
  <si>
    <t>Пентакрахмал 10% 500,0</t>
  </si>
  <si>
    <t>Допамин 4% 5,0</t>
  </si>
  <si>
    <t>Депротеиниз, гемодериват 200 мг 5,0</t>
  </si>
  <si>
    <t>Натрия хлорид 0,9% 500,0</t>
  </si>
  <si>
    <t>Диазепам 10 мг 2,0</t>
  </si>
  <si>
    <t>Натрия оксибат 20% 10,0</t>
  </si>
  <si>
    <t>Метоклопрамид 0,5% 2,0</t>
  </si>
  <si>
    <t>Пиридоксин 5% 1,0</t>
  </si>
  <si>
    <t>Кетопрефон 100 мг 2,0</t>
  </si>
  <si>
    <t>Шприц 10,0</t>
  </si>
  <si>
    <t>Нифедипин 10 мг</t>
  </si>
  <si>
    <t>Урапидил 25 мг 5,0</t>
  </si>
  <si>
    <t>Верапамил 5 мг 20,</t>
  </si>
  <si>
    <t>Натрия хлорид 0,8% 5,0</t>
  </si>
  <si>
    <t>Каптоприл 25 мг</t>
  </si>
  <si>
    <t>Нитроглицерин 0,1% 10,0</t>
  </si>
  <si>
    <t>Фуросемид 2% 1,0</t>
  </si>
  <si>
    <t>Глюкоза 5% 500,0</t>
  </si>
  <si>
    <t>Гепарин 5000 ед 5,0</t>
  </si>
  <si>
    <t>Фентанил 0,005% 2,0</t>
  </si>
  <si>
    <t>Изосорбида динитрат 300 доз</t>
  </si>
  <si>
    <t>Декстран 10% 200,0</t>
  </si>
  <si>
    <t>Преднизолон 30 мг 1,0</t>
  </si>
  <si>
    <t>Прометазин 50 мг 2,0</t>
  </si>
  <si>
    <t>Трамадол 5% 1,0</t>
  </si>
  <si>
    <t>Декстроза 5% 500,0</t>
  </si>
  <si>
    <t>Шприц 5,0</t>
  </si>
  <si>
    <t>Шприц 10 гр</t>
  </si>
  <si>
    <t>Шприц 20 гр</t>
  </si>
  <si>
    <t>Игла-бабочка</t>
  </si>
  <si>
    <t>Изокет аэрозоль 300 доз</t>
  </si>
  <si>
    <t>Дифенгидрамин 1% 1,0</t>
  </si>
  <si>
    <t>Бинт</t>
  </si>
  <si>
    <t>Лейкопластырь</t>
  </si>
  <si>
    <t>Тримеперидин 2% 1,0</t>
  </si>
  <si>
    <t>Пентакрахмал 6% 500,0</t>
  </si>
  <si>
    <t>Дексаметазон 4мг 1,0</t>
  </si>
  <si>
    <t>Вальпроевая к/та 100мг 5,0</t>
  </si>
  <si>
    <t>Простынь стерильная</t>
  </si>
  <si>
    <t>Промедол 1%</t>
  </si>
  <si>
    <t>Трисоль</t>
  </si>
  <si>
    <t>ВСЕГО:</t>
  </si>
  <si>
    <t>Лизоформин 3000 5л</t>
  </si>
  <si>
    <t>Порошок стиральный</t>
  </si>
  <si>
    <t xml:space="preserve">Кислород для ингаляций. </t>
  </si>
  <si>
    <t>фл</t>
  </si>
  <si>
    <t>табл</t>
  </si>
  <si>
    <t>м3</t>
  </si>
  <si>
    <t>л</t>
  </si>
  <si>
    <t>Гипертензивные кризы</t>
  </si>
  <si>
    <t>Кардиогенный шок</t>
  </si>
  <si>
    <t>Острый инфаркт миокарда субэндокардиальный и трансмуральный</t>
  </si>
  <si>
    <t>Бронхоастматический статус</t>
  </si>
  <si>
    <t>Травматический шок</t>
  </si>
  <si>
    <t>Судороги</t>
  </si>
  <si>
    <t>Термические и химические ожоги наружных поверхностей тела</t>
  </si>
  <si>
    <t>Перевозка трупов</t>
  </si>
  <si>
    <t>Пациентам нуждающимся в мед.сопровождении в пути следования и/или в носилочном транспорте на 100 км/час</t>
  </si>
  <si>
    <t>Статьи расходов</t>
  </si>
  <si>
    <t>Сумма</t>
  </si>
  <si>
    <t>Командировки и служебные разъезды</t>
  </si>
  <si>
    <t>Оплата коммунальных услуг</t>
  </si>
  <si>
    <t>Итого:</t>
  </si>
  <si>
    <t>Расшифровка накладных расходов</t>
  </si>
  <si>
    <t>Всего накладные расходы</t>
  </si>
  <si>
    <t>Накладные расходы к ФОТ работников</t>
  </si>
  <si>
    <t xml:space="preserve"> </t>
  </si>
  <si>
    <t>Нормы расходования и списания бензина в литрах в летний и зимний периоды</t>
  </si>
  <si>
    <t xml:space="preserve"> Марка, модель автомобиля</t>
  </si>
  <si>
    <t>Год выпуска</t>
  </si>
  <si>
    <t>Объем двигателя</t>
  </si>
  <si>
    <t>Коробка передач и количество передач</t>
  </si>
  <si>
    <t>Базовая норма расхода ГСМ, л/100 км</t>
  </si>
  <si>
    <t xml:space="preserve">Коэф. Учитывающий климатические условия с 01.11-31.03, Ккл </t>
  </si>
  <si>
    <t>Коэф. Учитывающий городские условия К гор</t>
  </si>
  <si>
    <t>Коэф. Учитывающий использование кондиционера  или "климат-контроля"</t>
  </si>
  <si>
    <t>Коэф. Расхода ГСМ для скорой мед. Помощи</t>
  </si>
  <si>
    <t>Коэф. для автомобилей, возраст которых более 5 лет с общим пробегом более 100 тыс. км</t>
  </si>
  <si>
    <t>Коэф. для автомобилей, возраст которых более 8 лет с общим пробегом более 150 тыс. км</t>
  </si>
  <si>
    <t>Коэф. При использовании кондиционера на холостом ходу</t>
  </si>
  <si>
    <t>Коэф. В зимнее и холодное время (Тниже -+5) на холостом ходу простоя с работающим двигателем</t>
  </si>
  <si>
    <t>Итого нормируемое значение расхода бензина в летнее время</t>
  </si>
  <si>
    <t>Итого нормируемое значение расхода бензина в зимнее время</t>
  </si>
  <si>
    <t>кол-во (л)</t>
  </si>
  <si>
    <t>за 1 час</t>
  </si>
  <si>
    <t>л/100 км</t>
  </si>
  <si>
    <t>Voikswagen Transporter T-5</t>
  </si>
  <si>
    <t>М5</t>
  </si>
  <si>
    <t>Уаз - 390902</t>
  </si>
  <si>
    <t>М4</t>
  </si>
  <si>
    <t>ГАЗ-27057-244</t>
  </si>
  <si>
    <t>Hyundai HI Ambulance</t>
  </si>
  <si>
    <t>2012-2014</t>
  </si>
  <si>
    <t>А6</t>
  </si>
  <si>
    <t xml:space="preserve">Hyundai HI </t>
  </si>
  <si>
    <t>УАЗ 396295-440</t>
  </si>
  <si>
    <t xml:space="preserve">Исчисление сроков: При списании ГСМ применять летний период с 01 апреля по 31 октября, зимний период с 01 ноября по 31 марта. </t>
  </si>
  <si>
    <t>В соответствии с п.3 Постановления Правительства Республики Казахстан от 11.08.2009 года №1210 " Об утверждении норм расходов горюче-смазочных материалов для государственных органов Республики Казахстан и расходов на содержание автотранспорта" Базавая норма расхода ГСМ для автомашины Lada 21941-010-40 пременена в соответствии с техническими характеристиками автомобиля указанными автопроизводителем на официальном сайте Lada.ru.</t>
  </si>
  <si>
    <t xml:space="preserve">Основание: Постановление Правительства Республики Казахстан от 11.08.2009 года №1210 " Об утверждении норм расходов горюче-смазочных материалов для государственных органов Республики Казахстан и расходов на содержание автотранспорта"
</t>
  </si>
  <si>
    <t>Дополнительные нормы списания при холостом ходу.</t>
  </si>
  <si>
    <t xml:space="preserve">В случае значительных климатических изменений температуры окружающего воздуха;с временными нормативами: </t>
  </si>
  <si>
    <t>-</t>
  </si>
  <si>
    <t>в летнее время при температуре свыше +5*С до 20*С - 3 часа, от 20*С до 25*С - 5 часов, от 25*С и свыше - 7 часов в соответствии с нормативами предусмотреными в столбце 13.</t>
  </si>
  <si>
    <t>в зимнее время при температуре ниже +5*С до -20*С - 3часа, от -20*С до -25*С - 5часов, от -25*С и свыше - 7часов в соответствии с нормативами предусмотреными в столбце 14.</t>
  </si>
  <si>
    <t>Средний расход</t>
  </si>
  <si>
    <t>Средний расход на 100 км=(17,44+19,46)/2=18,45л*135тенге=2490,51</t>
  </si>
  <si>
    <t>(2400грамм/100литр)*27литр=648 грамм</t>
  </si>
  <si>
    <t>Норма расхода масла по норме:</t>
  </si>
  <si>
    <t>Норма расхода масла на 1 вызов</t>
  </si>
  <si>
    <t>(648грамм*1тенге=648тенге)</t>
  </si>
  <si>
    <t>цена за 1 грамм=1тенге</t>
  </si>
  <si>
    <t>Итого за 1 вызов</t>
  </si>
  <si>
    <t>В среднем расстояние на обслуживание 1 вызова составляет 11 км</t>
  </si>
  <si>
    <t>Расход на 1 вызов в зимнее время 19,46/100*11=2,14л</t>
  </si>
  <si>
    <t>Расход на 1 вызов в летнее время 17,44/100*11=1,92л</t>
  </si>
  <si>
    <t>Средний расход на 1 вызов=(2,14л+1,92л)/2=2,03л*135тенге=274,05тенге</t>
  </si>
  <si>
    <t>Норма расхода масла по норме=(2400грамм/100литр)*3литра=72грамма</t>
  </si>
  <si>
    <t>Норма расхода масла на 1 вызов=(72грамма*0,8тенге)=57тенге</t>
  </si>
  <si>
    <t>Итого на 1 вызов</t>
  </si>
  <si>
    <t>274,05тенге+57тенге=331,05тенге</t>
  </si>
  <si>
    <t xml:space="preserve"> за 2018 год</t>
  </si>
  <si>
    <t>ГКП на ПХВ "Городская станция скорой медицинской помощи" акимата города Атсаны"</t>
  </si>
  <si>
    <t>Заработная плата административно-хозяйственного и прочего персонала</t>
  </si>
  <si>
    <t>Социальные отчисления</t>
  </si>
  <si>
    <t>Социальный налог</t>
  </si>
  <si>
    <t>ОСМС</t>
  </si>
  <si>
    <t>Заработная плата</t>
  </si>
  <si>
    <t>Утверждаю</t>
  </si>
  <si>
    <t xml:space="preserve"> ГКП на ПХВ "Городская станция скорой медицинской помощи"</t>
  </si>
  <si>
    <t>по ГКП на ПХВ "Городская станция скорой медицинской помощи" акимата города Нур-Султан</t>
  </si>
  <si>
    <t>Директор</t>
  </si>
  <si>
    <t>_________________Оразбаев М.Б.</t>
  </si>
  <si>
    <t xml:space="preserve">ПРЕЙСКУРАНТ ЦЕН </t>
  </si>
  <si>
    <t>акимата города  Нур-Султан</t>
  </si>
  <si>
    <t xml:space="preserve">Приложение №1 </t>
  </si>
  <si>
    <t xml:space="preserve">на оказание платных услуг </t>
  </si>
  <si>
    <t>для физических лиц РК</t>
  </si>
  <si>
    <t>для иностранных граждан (коэфф. 1,5)</t>
  </si>
  <si>
    <t>для юридических лиц РК (коэфф. 1,5)</t>
  </si>
  <si>
    <t>Медицинское обеспечение культурно-массовых, общественных и спортивных мероприятий (1 час)</t>
  </si>
  <si>
    <t>Семинар-тренинг "Оказание первой медицинской помощи" 8 часов в группе не более 12 человек, локальный сертификат</t>
  </si>
  <si>
    <t xml:space="preserve">Семинар-тренинг BLS (базовая реанимация) 8 часов в группе не более 12 человек, локальный сертификат </t>
  </si>
  <si>
    <t xml:space="preserve">Семинар-тренинг "Безопасное вождение в сложных условиях" 8 часов в группе не более 25 человек, локальный сертификат </t>
  </si>
  <si>
    <t xml:space="preserve">Семинар-тренинг "Госпитальный/догоспитальный триаж" 8 часов в группе не более 12 человек, локальный сертификат </t>
  </si>
  <si>
    <t xml:space="preserve">Семинар-тренинг "Расширенная сердечно-легочная реанимация в педиатрии"- Pediatric Advanced Life Support (PALS) (при наличии сертификата по курсу BLS) 16 часов в группе не более 12 человек, локальный сертификат </t>
  </si>
  <si>
    <t>стоимость услуги, в тенге</t>
  </si>
  <si>
    <t>Примечание, в случае увеличения количества слушателей от одной организации, предусмотрены скидки</t>
  </si>
  <si>
    <t>Норма времени</t>
  </si>
  <si>
    <t>1 час</t>
  </si>
  <si>
    <t>8 часов</t>
  </si>
  <si>
    <t>16 часов</t>
  </si>
  <si>
    <t>от 20 человек -20%</t>
  </si>
  <si>
    <t>от 20 человек -10%</t>
  </si>
  <si>
    <t xml:space="preserve">к приказу №________ от ______________________2022 года </t>
  </si>
  <si>
    <t>Семинар-тренинг BLS (базовая реанимация) 8 часов в группе не более 12 человек, сертификат АНА</t>
  </si>
  <si>
    <t>Транспортировка пациентов</t>
  </si>
  <si>
    <t xml:space="preserve">Семинар-тренинг ACLS (расширенная сердечно-легочная реанимация)  16 часов в группе не более 12 человек, локальный сертификат </t>
  </si>
  <si>
    <t>Семинар-тренинг ACLS (расширенная сердечно-легочная реанимация) 16 часов в группе не более 12 человек, сертификат АНА</t>
  </si>
  <si>
    <t>Семинар-тренинг "Оказание медицинской помощи на догоспитальном этапе при травмах" - Prehospital Trauma Life Support (PHTLS) 16 часов в группе не более 12 человек, локальный сертификат</t>
  </si>
  <si>
    <t>Семинар-тренинг "Оказание медицинской помощи на догоспитальном этапе при травмах" - Prehospital Trauma Life Support (PHTLS) 16 часов в группе не более 12 человек, сертификат AHA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</si>
</sst>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0.0"/>
    <numFmt numFmtId="181" formatCode="0.000"/>
    <numFmt numFmtId="182" formatCode="0.000000"/>
    <numFmt numFmtId="183" formatCode="0.00000"/>
    <numFmt numFmtId="184" formatCode="0.0000"/>
    <numFmt numFmtId="185" formatCode="0.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#,##0.00;[Red]\-#,##0.00"/>
    <numFmt numFmtId="191" formatCode="0.00;[Red]\-0.00"/>
    <numFmt numFmtId="192" formatCode="#,##0.0;[Red]\-#,##0.0"/>
    <numFmt numFmtId="193" formatCode="#,##0;[Red]\-#,##0"/>
    <numFmt numFmtId="194" formatCode="#,##0.0"/>
    <numFmt numFmtId="195" formatCode="#,##0_р_."/>
    <numFmt numFmtId="196" formatCode="#,##0.0_р_."/>
    <numFmt numFmtId="197" formatCode="#,##0\ _₽"/>
    <numFmt numFmtId="198" formatCode="#,##0.00_р_."/>
    <numFmt numFmtId="199" formatCode="#,##0.000_р_."/>
    <numFmt numFmtId="200" formatCode="#,##0.00_ ;\-#,##0.00\ "/>
    <numFmt numFmtId="201" formatCode="[$-419]0.00"/>
    <numFmt numFmtId="202" formatCode="0.0%"/>
  </numFmts>
  <fonts count="5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0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6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0" borderId="10" xfId="0" applyFont="1" applyBorder="1" applyAlignment="1">
      <alignment vertical="center"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33" borderId="10" xfId="0" applyFill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3" fillId="0" borderId="0" xfId="0" applyFont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 horizontal="left"/>
    </xf>
    <xf numFmtId="0" fontId="1" fillId="33" borderId="10" xfId="0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1" fillId="33" borderId="14" xfId="0" applyFont="1" applyFill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2" fontId="1" fillId="34" borderId="10" xfId="0" applyNumberFormat="1" applyFont="1" applyFill="1" applyBorder="1" applyAlignment="1">
      <alignment horizontal="center"/>
    </xf>
    <xf numFmtId="0" fontId="54" fillId="0" borderId="0" xfId="0" applyNumberFormat="1" applyFont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NumberFormat="1" applyFont="1" applyAlignment="1">
      <alignment/>
    </xf>
    <xf numFmtId="0" fontId="54" fillId="0" borderId="0" xfId="0" applyFont="1" applyAlignment="1">
      <alignment/>
    </xf>
    <xf numFmtId="180" fontId="54" fillId="0" borderId="0" xfId="0" applyNumberFormat="1" applyFont="1" applyAlignment="1">
      <alignment/>
    </xf>
    <xf numFmtId="2" fontId="54" fillId="0" borderId="0" xfId="0" applyNumberFormat="1" applyFont="1" applyAlignment="1">
      <alignment/>
    </xf>
    <xf numFmtId="0" fontId="55" fillId="0" borderId="0" xfId="0" applyFont="1" applyAlignment="1">
      <alignment horizontal="center"/>
    </xf>
    <xf numFmtId="2" fontId="54" fillId="0" borderId="0" xfId="0" applyNumberFormat="1" applyFont="1" applyAlignment="1">
      <alignment horizontal="center" vertical="center"/>
    </xf>
    <xf numFmtId="2" fontId="55" fillId="0" borderId="10" xfId="0" applyNumberFormat="1" applyFont="1" applyBorder="1" applyAlignment="1">
      <alignment horizontal="center" vertical="center" textRotation="90" wrapText="1"/>
    </xf>
    <xf numFmtId="0" fontId="55" fillId="0" borderId="10" xfId="0" applyNumberFormat="1" applyFont="1" applyBorder="1" applyAlignment="1">
      <alignment horizontal="center" wrapText="1"/>
    </xf>
    <xf numFmtId="2" fontId="55" fillId="0" borderId="10" xfId="0" applyNumberFormat="1" applyFont="1" applyBorder="1" applyAlignment="1">
      <alignment horizontal="center" wrapText="1"/>
    </xf>
    <xf numFmtId="0" fontId="55" fillId="0" borderId="15" xfId="0" applyNumberFormat="1" applyFont="1" applyBorder="1" applyAlignment="1">
      <alignment horizontal="center" wrapText="1"/>
    </xf>
    <xf numFmtId="0" fontId="54" fillId="0" borderId="10" xfId="0" applyNumberFormat="1" applyFont="1" applyBorder="1" applyAlignment="1">
      <alignment horizontal="center" vertical="center"/>
    </xf>
    <xf numFmtId="2" fontId="54" fillId="0" borderId="10" xfId="0" applyNumberFormat="1" applyFont="1" applyBorder="1" applyAlignment="1">
      <alignment horizontal="left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33" borderId="10" xfId="0" applyNumberFormat="1" applyFont="1" applyFill="1" applyBorder="1" applyAlignment="1">
      <alignment horizontal="center" wrapText="1"/>
    </xf>
    <xf numFmtId="2" fontId="54" fillId="0" borderId="10" xfId="0" applyNumberFormat="1" applyFont="1" applyBorder="1" applyAlignment="1">
      <alignment horizontal="center" wrapText="1"/>
    </xf>
    <xf numFmtId="180" fontId="54" fillId="0" borderId="10" xfId="0" applyNumberFormat="1" applyFont="1" applyBorder="1" applyAlignment="1">
      <alignment horizontal="center" wrapText="1"/>
    </xf>
    <xf numFmtId="0" fontId="54" fillId="0" borderId="10" xfId="0" applyNumberFormat="1" applyFont="1" applyBorder="1" applyAlignment="1">
      <alignment wrapText="1"/>
    </xf>
    <xf numFmtId="2" fontId="54" fillId="0" borderId="10" xfId="0" applyNumberFormat="1" applyFont="1" applyBorder="1" applyAlignment="1">
      <alignment wrapText="1"/>
    </xf>
    <xf numFmtId="2" fontId="55" fillId="0" borderId="10" xfId="0" applyNumberFormat="1" applyFont="1" applyBorder="1" applyAlignment="1">
      <alignment wrapText="1"/>
    </xf>
    <xf numFmtId="180" fontId="54" fillId="0" borderId="10" xfId="0" applyNumberFormat="1" applyFont="1" applyBorder="1" applyAlignment="1">
      <alignment wrapText="1"/>
    </xf>
    <xf numFmtId="0" fontId="54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wrapText="1"/>
    </xf>
    <xf numFmtId="180" fontId="56" fillId="0" borderId="0" xfId="0" applyNumberFormat="1" applyFont="1" applyAlignment="1">
      <alignment horizontal="center"/>
    </xf>
    <xf numFmtId="0" fontId="54" fillId="33" borderId="10" xfId="0" applyNumberFormat="1" applyFont="1" applyFill="1" applyBorder="1" applyAlignment="1">
      <alignment horizontal="center" vertical="center"/>
    </xf>
    <xf numFmtId="2" fontId="54" fillId="33" borderId="10" xfId="0" applyNumberFormat="1" applyFont="1" applyFill="1" applyBorder="1" applyAlignment="1">
      <alignment horizontal="left" vertical="center" wrapText="1"/>
    </xf>
    <xf numFmtId="0" fontId="54" fillId="33" borderId="10" xfId="0" applyNumberFormat="1" applyFont="1" applyFill="1" applyBorder="1" applyAlignment="1">
      <alignment horizontal="center" vertical="center" wrapText="1"/>
    </xf>
    <xf numFmtId="2" fontId="54" fillId="33" borderId="10" xfId="0" applyNumberFormat="1" applyFont="1" applyFill="1" applyBorder="1" applyAlignment="1">
      <alignment horizontal="center" wrapText="1"/>
    </xf>
    <xf numFmtId="180" fontId="54" fillId="33" borderId="10" xfId="0" applyNumberFormat="1" applyFont="1" applyFill="1" applyBorder="1" applyAlignment="1">
      <alignment horizontal="center" wrapText="1"/>
    </xf>
    <xf numFmtId="0" fontId="54" fillId="33" borderId="10" xfId="0" applyNumberFormat="1" applyFont="1" applyFill="1" applyBorder="1" applyAlignment="1">
      <alignment wrapText="1"/>
    </xf>
    <xf numFmtId="2" fontId="54" fillId="33" borderId="10" xfId="0" applyNumberFormat="1" applyFont="1" applyFill="1" applyBorder="1" applyAlignment="1">
      <alignment wrapText="1"/>
    </xf>
    <xf numFmtId="2" fontId="55" fillId="33" borderId="10" xfId="0" applyNumberFormat="1" applyFont="1" applyFill="1" applyBorder="1" applyAlignment="1">
      <alignment wrapText="1"/>
    </xf>
    <xf numFmtId="0" fontId="55" fillId="0" borderId="0" xfId="0" applyNumberFormat="1" applyFont="1" applyFill="1" applyBorder="1" applyAlignment="1">
      <alignment horizontal="center" vertical="center" wrapText="1"/>
    </xf>
    <xf numFmtId="0" fontId="54" fillId="0" borderId="0" xfId="0" applyNumberFormat="1" applyFont="1" applyBorder="1" applyAlignment="1">
      <alignment horizontal="center" vertical="center" wrapText="1"/>
    </xf>
    <xf numFmtId="0" fontId="54" fillId="0" borderId="0" xfId="0" applyNumberFormat="1" applyFont="1" applyBorder="1" applyAlignment="1">
      <alignment horizontal="center" wrapText="1"/>
    </xf>
    <xf numFmtId="2" fontId="54" fillId="33" borderId="0" xfId="0" applyNumberFormat="1" applyFont="1" applyFill="1" applyBorder="1" applyAlignment="1">
      <alignment horizontal="center" wrapText="1"/>
    </xf>
    <xf numFmtId="180" fontId="54" fillId="33" borderId="0" xfId="0" applyNumberFormat="1" applyFont="1" applyFill="1" applyBorder="1" applyAlignment="1">
      <alignment horizontal="center" wrapText="1"/>
    </xf>
    <xf numFmtId="0" fontId="54" fillId="0" borderId="0" xfId="0" applyNumberFormat="1" applyFont="1" applyBorder="1" applyAlignment="1">
      <alignment wrapText="1"/>
    </xf>
    <xf numFmtId="2" fontId="54" fillId="0" borderId="0" xfId="0" applyNumberFormat="1" applyFont="1" applyBorder="1" applyAlignment="1">
      <alignment wrapText="1"/>
    </xf>
    <xf numFmtId="0" fontId="54" fillId="0" borderId="0" xfId="0" applyFont="1" applyAlignment="1">
      <alignment horizontal="left" vertical="center" wrapText="1"/>
    </xf>
    <xf numFmtId="0" fontId="54" fillId="0" borderId="0" xfId="0" applyFont="1" applyAlignment="1">
      <alignment horizontal="right" vertical="center" wrapText="1"/>
    </xf>
    <xf numFmtId="0" fontId="54" fillId="0" borderId="0" xfId="0" applyNumberFormat="1" applyFont="1" applyAlignment="1">
      <alignment horizontal="left"/>
    </xf>
    <xf numFmtId="0" fontId="54" fillId="0" borderId="0" xfId="0" applyFont="1" applyAlignment="1">
      <alignment horizontal="left"/>
    </xf>
    <xf numFmtId="180" fontId="54" fillId="0" borderId="0" xfId="0" applyNumberFormat="1" applyFont="1" applyAlignment="1">
      <alignment horizontal="left"/>
    </xf>
    <xf numFmtId="2" fontId="54" fillId="0" borderId="0" xfId="0" applyNumberFormat="1" applyFont="1" applyAlignment="1">
      <alignment horizontal="left"/>
    </xf>
    <xf numFmtId="0" fontId="55" fillId="0" borderId="0" xfId="0" applyFont="1" applyAlignment="1">
      <alignment horizontal="left"/>
    </xf>
    <xf numFmtId="180" fontId="55" fillId="0" borderId="0" xfId="0" applyNumberFormat="1" applyFont="1" applyAlignment="1">
      <alignment horizontal="left"/>
    </xf>
    <xf numFmtId="0" fontId="55" fillId="0" borderId="0" xfId="0" applyNumberFormat="1" applyFont="1" applyAlignment="1">
      <alignment horizontal="left"/>
    </xf>
    <xf numFmtId="2" fontId="55" fillId="0" borderId="0" xfId="0" applyNumberFormat="1" applyFont="1" applyAlignment="1">
      <alignment horizontal="left"/>
    </xf>
    <xf numFmtId="0" fontId="55" fillId="0" borderId="0" xfId="0" applyNumberFormat="1" applyFont="1" applyAlignment="1">
      <alignment horizontal="center" vertical="center"/>
    </xf>
    <xf numFmtId="0" fontId="55" fillId="0" borderId="0" xfId="0" applyNumberFormat="1" applyFont="1" applyAlignment="1">
      <alignment vertical="center"/>
    </xf>
    <xf numFmtId="2" fontId="55" fillId="34" borderId="0" xfId="0" applyNumberFormat="1" applyFont="1" applyFill="1" applyBorder="1" applyAlignment="1">
      <alignment wrapText="1"/>
    </xf>
    <xf numFmtId="2" fontId="55" fillId="34" borderId="0" xfId="0" applyNumberFormat="1" applyFont="1" applyFill="1" applyBorder="1" applyAlignment="1">
      <alignment horizontal="center" vertical="center" wrapText="1"/>
    </xf>
    <xf numFmtId="0" fontId="54" fillId="0" borderId="0" xfId="0" applyFont="1" applyAlignment="1">
      <alignment horizontal="left" vertical="center"/>
    </xf>
    <xf numFmtId="2" fontId="54" fillId="0" borderId="0" xfId="0" applyNumberFormat="1" applyFont="1" applyAlignment="1">
      <alignment vertical="center"/>
    </xf>
    <xf numFmtId="0" fontId="54" fillId="0" borderId="0" xfId="0" applyNumberFormat="1" applyFont="1" applyAlignment="1">
      <alignment horizontal="left" vertical="center"/>
    </xf>
    <xf numFmtId="0" fontId="54" fillId="0" borderId="0" xfId="0" applyNumberFormat="1" applyFont="1" applyAlignment="1">
      <alignment vertical="center"/>
    </xf>
    <xf numFmtId="0" fontId="54" fillId="0" borderId="0" xfId="0" applyFont="1" applyAlignment="1">
      <alignment vertical="center"/>
    </xf>
    <xf numFmtId="2" fontId="54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Alignment="1">
      <alignment/>
    </xf>
    <xf numFmtId="0" fontId="5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1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/>
    </xf>
    <xf numFmtId="4" fontId="9" fillId="0" borderId="10" xfId="0" applyNumberFormat="1" applyFont="1" applyBorder="1" applyAlignment="1">
      <alignment horizontal="center"/>
    </xf>
    <xf numFmtId="4" fontId="9" fillId="0" borderId="0" xfId="0" applyNumberFormat="1" applyFont="1" applyAlignment="1">
      <alignment/>
    </xf>
    <xf numFmtId="0" fontId="8" fillId="0" borderId="10" xfId="0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9" fontId="9" fillId="0" borderId="0" xfId="59" applyFont="1" applyAlignment="1">
      <alignment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 horizontal="center" vertical="center" wrapText="1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wrapText="1"/>
    </xf>
    <xf numFmtId="0" fontId="10" fillId="0" borderId="14" xfId="0" applyFont="1" applyFill="1" applyBorder="1" applyAlignment="1">
      <alignment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 wrapText="1"/>
    </xf>
    <xf numFmtId="0" fontId="10" fillId="0" borderId="0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54" fillId="0" borderId="0" xfId="0" applyFont="1" applyAlignment="1">
      <alignment horizontal="left" vertical="center" wrapText="1"/>
    </xf>
    <xf numFmtId="0" fontId="55" fillId="0" borderId="12" xfId="0" applyNumberFormat="1" applyFont="1" applyBorder="1" applyAlignment="1">
      <alignment horizontal="center" wrapText="1"/>
    </xf>
    <xf numFmtId="0" fontId="55" fillId="0" borderId="14" xfId="0" applyNumberFormat="1" applyFont="1" applyBorder="1" applyAlignment="1">
      <alignment horizontal="center" wrapText="1"/>
    </xf>
    <xf numFmtId="0" fontId="54" fillId="0" borderId="0" xfId="0" applyFont="1" applyAlignment="1">
      <alignment horizontal="left" vertical="center"/>
    </xf>
    <xf numFmtId="2" fontId="55" fillId="0" borderId="12" xfId="0" applyNumberFormat="1" applyFont="1" applyBorder="1" applyAlignment="1">
      <alignment horizontal="center" vertical="center" textRotation="90" wrapText="1"/>
    </xf>
    <xf numFmtId="2" fontId="55" fillId="0" borderId="14" xfId="0" applyNumberFormat="1" applyFont="1" applyBorder="1" applyAlignment="1">
      <alignment horizontal="center" vertical="center" textRotation="90" wrapText="1"/>
    </xf>
    <xf numFmtId="0" fontId="7" fillId="0" borderId="14" xfId="0" applyFont="1" applyBorder="1" applyAlignment="1">
      <alignment horizontal="center" wrapText="1"/>
    </xf>
    <xf numFmtId="2" fontId="55" fillId="0" borderId="12" xfId="0" applyNumberFormat="1" applyFont="1" applyFill="1" applyBorder="1" applyAlignment="1">
      <alignment horizontal="center" vertical="center" textRotation="90" wrapText="1"/>
    </xf>
    <xf numFmtId="2" fontId="55" fillId="0" borderId="14" xfId="0" applyNumberFormat="1" applyFont="1" applyFill="1" applyBorder="1" applyAlignment="1">
      <alignment horizontal="center" vertical="center" textRotation="90" wrapText="1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/>
    </xf>
    <xf numFmtId="0" fontId="55" fillId="0" borderId="11" xfId="0" applyNumberFormat="1" applyFont="1" applyBorder="1" applyAlignment="1">
      <alignment horizontal="center" vertical="center" wrapText="1"/>
    </xf>
    <xf numFmtId="0" fontId="55" fillId="0" borderId="15" xfId="0" applyNumberFormat="1" applyFont="1" applyBorder="1" applyAlignment="1">
      <alignment horizontal="center" vertical="center" wrapText="1"/>
    </xf>
    <xf numFmtId="2" fontId="55" fillId="0" borderId="11" xfId="0" applyNumberFormat="1" applyFont="1" applyBorder="1" applyAlignment="1">
      <alignment horizontal="center" vertical="center" textRotation="90" wrapText="1"/>
    </xf>
    <xf numFmtId="2" fontId="55" fillId="0" borderId="15" xfId="0" applyNumberFormat="1" applyFont="1" applyBorder="1" applyAlignment="1">
      <alignment horizontal="center" vertical="center" textRotation="90" wrapText="1"/>
    </xf>
    <xf numFmtId="0" fontId="55" fillId="0" borderId="11" xfId="0" applyNumberFormat="1" applyFont="1" applyBorder="1" applyAlignment="1">
      <alignment horizontal="center" vertical="center" textRotation="90" wrapText="1"/>
    </xf>
    <xf numFmtId="0" fontId="55" fillId="0" borderId="15" xfId="0" applyNumberFormat="1" applyFont="1" applyBorder="1" applyAlignment="1">
      <alignment horizontal="center" vertical="center" textRotation="90" wrapText="1"/>
    </xf>
    <xf numFmtId="180" fontId="55" fillId="0" borderId="11" xfId="0" applyNumberFormat="1" applyFont="1" applyBorder="1" applyAlignment="1">
      <alignment horizontal="center" vertical="center" textRotation="90" wrapText="1"/>
    </xf>
    <xf numFmtId="180" fontId="55" fillId="0" borderId="15" xfId="0" applyNumberFormat="1" applyFont="1" applyBorder="1" applyAlignment="1">
      <alignment horizontal="center" vertical="center" textRotation="90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0" xfId="0" applyFill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10" fillId="0" borderId="11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5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right" wrapText="1"/>
    </xf>
    <xf numFmtId="0" fontId="11" fillId="0" borderId="0" xfId="0" applyFont="1" applyFill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Alignment="1">
      <alignment horizontal="right"/>
    </xf>
    <xf numFmtId="0" fontId="11" fillId="0" borderId="0" xfId="0" applyFont="1" applyFill="1" applyAlignment="1">
      <alignment horizontal="right" wrapText="1"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 wrapText="1"/>
    </xf>
    <xf numFmtId="171" fontId="10" fillId="0" borderId="10" xfId="62" applyFont="1" applyFill="1" applyBorder="1" applyAlignment="1">
      <alignment vertical="center"/>
    </xf>
    <xf numFmtId="171" fontId="10" fillId="0" borderId="10" xfId="62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justify" vertical="center" wrapText="1"/>
    </xf>
    <xf numFmtId="171" fontId="10" fillId="0" borderId="11" xfId="62" applyFont="1" applyFill="1" applyBorder="1" applyAlignment="1">
      <alignment horizontal="center" vertical="center"/>
    </xf>
    <xf numFmtId="4" fontId="10" fillId="0" borderId="10" xfId="62" applyNumberFormat="1" applyFont="1" applyFill="1" applyBorder="1" applyAlignment="1">
      <alignment vertical="center" wrapText="1"/>
    </xf>
    <xf numFmtId="195" fontId="10" fillId="0" borderId="10" xfId="0" applyNumberFormat="1" applyFont="1" applyFill="1" applyBorder="1" applyAlignment="1">
      <alignment wrapText="1"/>
    </xf>
    <xf numFmtId="171" fontId="10" fillId="0" borderId="0" xfId="62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left" vertical="center" wrapText="1"/>
    </xf>
    <xf numFmtId="0" fontId="57" fillId="0" borderId="0" xfId="0" applyFont="1" applyFill="1" applyAlignment="1">
      <alignment horizontal="right" vertical="center" wrapText="1"/>
    </xf>
    <xf numFmtId="0" fontId="57" fillId="0" borderId="0" xfId="0" applyFont="1" applyFill="1" applyAlignment="1">
      <alignment horizontal="right" vertical="center" wrapText="1"/>
    </xf>
    <xf numFmtId="0" fontId="10" fillId="0" borderId="0" xfId="0" applyFont="1" applyFill="1" applyBorder="1" applyAlignment="1">
      <alignment horizontal="justify" vertical="center" wrapText="1"/>
    </xf>
    <xf numFmtId="195" fontId="10" fillId="0" borderId="0" xfId="0" applyNumberFormat="1" applyFont="1" applyFill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B3:C21"/>
  <sheetViews>
    <sheetView zoomScalePageLayoutView="0" workbookViewId="0" topLeftCell="A1">
      <selection activeCell="B28" sqref="B28"/>
    </sheetView>
  </sheetViews>
  <sheetFormatPr defaultColWidth="9.00390625" defaultRowHeight="12.75"/>
  <cols>
    <col min="1" max="1" width="9.125" style="110" customWidth="1"/>
    <col min="2" max="2" width="60.875" style="110" customWidth="1"/>
    <col min="3" max="3" width="15.375" style="110" customWidth="1"/>
    <col min="4" max="4" width="11.125" style="110" bestFit="1" customWidth="1"/>
    <col min="5" max="5" width="13.875" style="110" bestFit="1" customWidth="1"/>
    <col min="6" max="16384" width="9.125" style="110" customWidth="1"/>
  </cols>
  <sheetData>
    <row r="3" spans="2:3" ht="12.75">
      <c r="B3" s="143" t="s">
        <v>114</v>
      </c>
      <c r="C3" s="143"/>
    </row>
    <row r="4" spans="2:3" ht="12.75">
      <c r="B4" s="143" t="s">
        <v>172</v>
      </c>
      <c r="C4" s="143"/>
    </row>
    <row r="5" spans="2:3" ht="12.75">
      <c r="B5" s="143" t="s">
        <v>171</v>
      </c>
      <c r="C5" s="143"/>
    </row>
    <row r="7" spans="2:3" s="111" customFormat="1" ht="12.75">
      <c r="B7" s="113" t="s">
        <v>109</v>
      </c>
      <c r="C7" s="114" t="s">
        <v>110</v>
      </c>
    </row>
    <row r="8" spans="2:3" s="111" customFormat="1" ht="12.75">
      <c r="B8" s="115" t="s">
        <v>173</v>
      </c>
      <c r="C8" s="116">
        <v>138132987.46</v>
      </c>
    </row>
    <row r="9" spans="2:3" s="111" customFormat="1" ht="12.75">
      <c r="B9" s="115" t="s">
        <v>174</v>
      </c>
      <c r="C9" s="116">
        <v>5320911.91</v>
      </c>
    </row>
    <row r="10" spans="2:3" s="111" customFormat="1" ht="12.75">
      <c r="B10" s="115" t="s">
        <v>175</v>
      </c>
      <c r="C10" s="116">
        <v>8591617.42</v>
      </c>
    </row>
    <row r="11" spans="2:3" s="111" customFormat="1" ht="12.75">
      <c r="B11" s="115" t="s">
        <v>176</v>
      </c>
      <c r="C11" s="116">
        <v>1183174.31</v>
      </c>
    </row>
    <row r="12" spans="2:3" ht="12.75">
      <c r="B12" s="112" t="s">
        <v>112</v>
      </c>
      <c r="C12" s="116">
        <v>7729071.09</v>
      </c>
    </row>
    <row r="13" spans="2:3" ht="12.75">
      <c r="B13" s="112" t="s">
        <v>111</v>
      </c>
      <c r="C13" s="116">
        <f>141939+245516.82+190465.6</f>
        <v>577921.42</v>
      </c>
    </row>
    <row r="14" spans="2:3" s="109" customFormat="1" ht="12.75">
      <c r="B14" s="118" t="s">
        <v>113</v>
      </c>
      <c r="C14" s="119">
        <f>SUM(C8:C13)</f>
        <v>161535683.60999998</v>
      </c>
    </row>
    <row r="17" spans="2:3" ht="12.75">
      <c r="B17" s="110" t="s">
        <v>115</v>
      </c>
      <c r="C17" s="117">
        <f>C14</f>
        <v>161535683.60999998</v>
      </c>
    </row>
    <row r="19" spans="2:3" ht="12.75">
      <c r="B19" s="110" t="s">
        <v>177</v>
      </c>
      <c r="C19" s="117">
        <f>C8</f>
        <v>138132987.46</v>
      </c>
    </row>
    <row r="21" spans="2:3" ht="12.75">
      <c r="B21" s="110" t="s">
        <v>116</v>
      </c>
      <c r="C21" s="120">
        <f>((C19*100%)/C17)</f>
        <v>0.8551236752957833</v>
      </c>
    </row>
  </sheetData>
  <sheetProtection/>
  <mergeCells count="3">
    <mergeCell ref="B3:C3"/>
    <mergeCell ref="B4:C4"/>
    <mergeCell ref="B5:C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X41"/>
  <sheetViews>
    <sheetView view="pageBreakPreview" zoomScale="60" zoomScalePageLayoutView="0" workbookViewId="0" topLeftCell="A1">
      <selection activeCell="F4" sqref="F4"/>
    </sheetView>
  </sheetViews>
  <sheetFormatPr defaultColWidth="9.00390625" defaultRowHeight="12.75"/>
  <cols>
    <col min="1" max="1" width="9.125" style="105" customWidth="1"/>
    <col min="2" max="2" width="25.875" style="105" customWidth="1"/>
    <col min="3" max="16384" width="9.125" style="105" customWidth="1"/>
  </cols>
  <sheetData>
    <row r="1" spans="1:24" ht="15.75">
      <c r="A1" s="45"/>
      <c r="B1" s="46"/>
      <c r="C1" s="45"/>
      <c r="D1" s="47"/>
      <c r="E1" s="48"/>
      <c r="F1" s="49"/>
      <c r="G1" s="47"/>
      <c r="H1" s="50"/>
      <c r="I1" s="47"/>
      <c r="J1" s="50"/>
      <c r="K1" s="47"/>
      <c r="L1" s="50"/>
      <c r="M1" s="47"/>
      <c r="N1" s="50"/>
      <c r="O1" s="47"/>
      <c r="P1" s="153"/>
      <c r="Q1" s="153"/>
      <c r="R1" s="153"/>
      <c r="S1" s="153"/>
      <c r="T1" s="153"/>
      <c r="U1" s="153"/>
      <c r="V1" s="153"/>
      <c r="W1" s="153"/>
      <c r="X1" s="51"/>
    </row>
    <row r="2" spans="1:24" ht="15.75">
      <c r="A2" s="45"/>
      <c r="B2" s="46"/>
      <c r="C2" s="45"/>
      <c r="D2" s="47"/>
      <c r="E2" s="48"/>
      <c r="F2" s="49"/>
      <c r="G2" s="47"/>
      <c r="H2" s="50"/>
      <c r="I2" s="47"/>
      <c r="J2" s="50"/>
      <c r="K2" s="47"/>
      <c r="L2" s="50"/>
      <c r="M2" s="47"/>
      <c r="N2" s="51" t="s">
        <v>117</v>
      </c>
      <c r="O2" s="51"/>
      <c r="P2" s="154"/>
      <c r="Q2" s="154"/>
      <c r="R2" s="154"/>
      <c r="S2" s="154"/>
      <c r="T2" s="154"/>
      <c r="U2" s="154"/>
      <c r="V2" s="154"/>
      <c r="W2" s="154"/>
      <c r="X2" s="154"/>
    </row>
    <row r="3" spans="1:24" ht="15.75">
      <c r="A3" s="45"/>
      <c r="B3" s="46"/>
      <c r="C3" s="45"/>
      <c r="D3" s="47"/>
      <c r="E3" s="48"/>
      <c r="F3" s="49"/>
      <c r="G3" s="47"/>
      <c r="H3" s="50"/>
      <c r="I3" s="47"/>
      <c r="J3" s="50"/>
      <c r="K3" s="47"/>
      <c r="L3" s="50"/>
      <c r="M3" s="47"/>
      <c r="N3" s="50"/>
      <c r="O3" s="47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15.75">
      <c r="A4" s="45"/>
      <c r="B4" s="46"/>
      <c r="C4" s="45"/>
      <c r="D4" s="47"/>
      <c r="E4" s="48"/>
      <c r="F4" s="49"/>
      <c r="G4" s="47"/>
      <c r="H4" s="50"/>
      <c r="I4" s="47"/>
      <c r="J4" s="50"/>
      <c r="K4" s="47"/>
      <c r="L4" s="50"/>
      <c r="M4" s="47"/>
      <c r="N4" s="50"/>
      <c r="O4" s="47"/>
      <c r="P4" s="50"/>
      <c r="Q4" s="47"/>
      <c r="R4" s="50"/>
      <c r="S4" s="47"/>
      <c r="T4" s="50"/>
      <c r="U4" s="47"/>
      <c r="V4" s="50"/>
      <c r="W4" s="48"/>
      <c r="X4" s="48"/>
    </row>
    <row r="5" spans="1:24" ht="15.75">
      <c r="A5" s="45"/>
      <c r="B5" s="46"/>
      <c r="C5" s="45"/>
      <c r="D5" s="47"/>
      <c r="E5" s="48"/>
      <c r="F5" s="49"/>
      <c r="G5" s="47"/>
      <c r="H5" s="50"/>
      <c r="I5" s="47"/>
      <c r="J5" s="50"/>
      <c r="K5" s="47"/>
      <c r="L5" s="50"/>
      <c r="M5" s="47"/>
      <c r="N5" s="50"/>
      <c r="O5" s="47"/>
      <c r="P5" s="50"/>
      <c r="Q5" s="47"/>
      <c r="R5" s="50"/>
      <c r="S5" s="47"/>
      <c r="T5" s="50"/>
      <c r="U5" s="47"/>
      <c r="V5" s="50"/>
      <c r="W5" s="48"/>
      <c r="X5" s="48"/>
    </row>
    <row r="6" spans="1:24" ht="15.75">
      <c r="A6" s="153" t="s">
        <v>118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</row>
    <row r="7" spans="1:24" ht="15.75">
      <c r="A7" s="45"/>
      <c r="B7" s="52"/>
      <c r="C7" s="45"/>
      <c r="D7" s="47"/>
      <c r="E7" s="50"/>
      <c r="F7" s="49"/>
      <c r="G7" s="47"/>
      <c r="H7" s="50"/>
      <c r="I7" s="47"/>
      <c r="J7" s="50"/>
      <c r="K7" s="47"/>
      <c r="L7" s="50"/>
      <c r="M7" s="47"/>
      <c r="N7" s="50"/>
      <c r="O7" s="47"/>
      <c r="P7" s="50"/>
      <c r="Q7" s="47"/>
      <c r="R7" s="50"/>
      <c r="S7" s="47"/>
      <c r="T7" s="50"/>
      <c r="U7" s="47"/>
      <c r="V7" s="50"/>
      <c r="W7" s="50"/>
      <c r="X7" s="50"/>
    </row>
    <row r="8" spans="1:24" ht="189">
      <c r="A8" s="155" t="s">
        <v>0</v>
      </c>
      <c r="B8" s="157" t="s">
        <v>119</v>
      </c>
      <c r="C8" s="159" t="s">
        <v>120</v>
      </c>
      <c r="D8" s="159" t="s">
        <v>121</v>
      </c>
      <c r="E8" s="157" t="s">
        <v>122</v>
      </c>
      <c r="F8" s="161" t="s">
        <v>123</v>
      </c>
      <c r="G8" s="148" t="s">
        <v>124</v>
      </c>
      <c r="H8" s="149"/>
      <c r="I8" s="148" t="s">
        <v>125</v>
      </c>
      <c r="J8" s="149"/>
      <c r="K8" s="148" t="s">
        <v>126</v>
      </c>
      <c r="L8" s="149"/>
      <c r="M8" s="151" t="s">
        <v>127</v>
      </c>
      <c r="N8" s="152"/>
      <c r="O8" s="148" t="s">
        <v>128</v>
      </c>
      <c r="P8" s="149"/>
      <c r="Q8" s="148" t="s">
        <v>129</v>
      </c>
      <c r="R8" s="149"/>
      <c r="S8" s="148" t="s">
        <v>130</v>
      </c>
      <c r="T8" s="149"/>
      <c r="U8" s="148" t="s">
        <v>131</v>
      </c>
      <c r="V8" s="149"/>
      <c r="W8" s="53" t="s">
        <v>132</v>
      </c>
      <c r="X8" s="53" t="s">
        <v>133</v>
      </c>
    </row>
    <row r="9" spans="1:24" ht="31.5">
      <c r="A9" s="156"/>
      <c r="B9" s="158"/>
      <c r="C9" s="160"/>
      <c r="D9" s="160"/>
      <c r="E9" s="158"/>
      <c r="F9" s="162"/>
      <c r="G9" s="54" t="s">
        <v>2</v>
      </c>
      <c r="H9" s="55" t="s">
        <v>134</v>
      </c>
      <c r="I9" s="54" t="s">
        <v>2</v>
      </c>
      <c r="J9" s="55" t="s">
        <v>134</v>
      </c>
      <c r="K9" s="54" t="s">
        <v>2</v>
      </c>
      <c r="L9" s="55" t="s">
        <v>134</v>
      </c>
      <c r="M9" s="54" t="s">
        <v>2</v>
      </c>
      <c r="N9" s="55" t="s">
        <v>134</v>
      </c>
      <c r="O9" s="54" t="s">
        <v>2</v>
      </c>
      <c r="P9" s="55" t="s">
        <v>134</v>
      </c>
      <c r="Q9" s="54" t="s">
        <v>2</v>
      </c>
      <c r="R9" s="55" t="s">
        <v>134</v>
      </c>
      <c r="S9" s="54" t="s">
        <v>2</v>
      </c>
      <c r="T9" s="55" t="s">
        <v>135</v>
      </c>
      <c r="U9" s="54" t="s">
        <v>2</v>
      </c>
      <c r="V9" s="55" t="s">
        <v>135</v>
      </c>
      <c r="W9" s="55" t="s">
        <v>136</v>
      </c>
      <c r="X9" s="55" t="s">
        <v>136</v>
      </c>
    </row>
    <row r="10" spans="1:24" ht="15.7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145">
        <v>7</v>
      </c>
      <c r="H10" s="150"/>
      <c r="I10" s="145">
        <v>8</v>
      </c>
      <c r="J10" s="150"/>
      <c r="K10" s="145">
        <v>9</v>
      </c>
      <c r="L10" s="150"/>
      <c r="M10" s="145">
        <v>10</v>
      </c>
      <c r="N10" s="150"/>
      <c r="O10" s="145">
        <v>11</v>
      </c>
      <c r="P10" s="150"/>
      <c r="Q10" s="145">
        <v>12</v>
      </c>
      <c r="R10" s="150"/>
      <c r="S10" s="145">
        <v>13</v>
      </c>
      <c r="T10" s="150"/>
      <c r="U10" s="145">
        <v>14</v>
      </c>
      <c r="V10" s="150"/>
      <c r="W10" s="145">
        <v>15</v>
      </c>
      <c r="X10" s="146"/>
    </row>
    <row r="11" spans="1:24" ht="15" customHeight="1">
      <c r="A11" s="57">
        <v>1</v>
      </c>
      <c r="B11" s="58" t="s">
        <v>137</v>
      </c>
      <c r="C11" s="59">
        <v>2010</v>
      </c>
      <c r="D11" s="60">
        <v>2000</v>
      </c>
      <c r="E11" s="61" t="s">
        <v>138</v>
      </c>
      <c r="F11" s="62">
        <v>10.4</v>
      </c>
      <c r="G11" s="63">
        <v>15</v>
      </c>
      <c r="H11" s="64">
        <f aca="true" t="shared" si="0" ref="H11:H20">F11*G11/100</f>
        <v>1.56</v>
      </c>
      <c r="I11" s="63">
        <v>8</v>
      </c>
      <c r="J11" s="64">
        <f aca="true" t="shared" si="1" ref="J11:J20">F11*I11/100</f>
        <v>0.8320000000000001</v>
      </c>
      <c r="K11" s="63">
        <v>5</v>
      </c>
      <c r="L11" s="64">
        <f>F11*K11/100</f>
        <v>0.52</v>
      </c>
      <c r="M11" s="63">
        <v>15</v>
      </c>
      <c r="N11" s="64">
        <f aca="true" t="shared" si="2" ref="N11:N20">F11*M11/100</f>
        <v>1.56</v>
      </c>
      <c r="O11" s="63">
        <v>5</v>
      </c>
      <c r="P11" s="64">
        <f>F11*O11/100</f>
        <v>0.52</v>
      </c>
      <c r="Q11" s="63"/>
      <c r="R11" s="64">
        <f>F11*Q11/100</f>
        <v>0</v>
      </c>
      <c r="S11" s="63">
        <v>10</v>
      </c>
      <c r="T11" s="64">
        <f>F11*S11/100</f>
        <v>1.04</v>
      </c>
      <c r="U11" s="63">
        <v>10</v>
      </c>
      <c r="V11" s="64">
        <f aca="true" t="shared" si="3" ref="V11:V20">F11*U11/100</f>
        <v>1.04</v>
      </c>
      <c r="W11" s="65">
        <f>F11+J11+L11+N11+P11+R11</f>
        <v>13.832</v>
      </c>
      <c r="X11" s="65">
        <f>F11+H11+J11+L11+N11+P11+R11</f>
        <v>15.392000000000001</v>
      </c>
    </row>
    <row r="12" spans="1:24" ht="15" customHeight="1">
      <c r="A12" s="57">
        <v>2</v>
      </c>
      <c r="B12" s="58" t="s">
        <v>139</v>
      </c>
      <c r="C12" s="59">
        <v>2006</v>
      </c>
      <c r="D12" s="60">
        <v>2500</v>
      </c>
      <c r="E12" s="61" t="s">
        <v>140</v>
      </c>
      <c r="F12" s="62">
        <v>16</v>
      </c>
      <c r="G12" s="63">
        <v>15</v>
      </c>
      <c r="H12" s="66">
        <f t="shared" si="0"/>
        <v>2.4</v>
      </c>
      <c r="I12" s="63">
        <v>8</v>
      </c>
      <c r="J12" s="64">
        <f t="shared" si="1"/>
        <v>1.28</v>
      </c>
      <c r="K12" s="63"/>
      <c r="L12" s="64"/>
      <c r="M12" s="63">
        <v>15</v>
      </c>
      <c r="N12" s="66">
        <f t="shared" si="2"/>
        <v>2.4</v>
      </c>
      <c r="O12" s="63"/>
      <c r="P12" s="64"/>
      <c r="Q12" s="63">
        <v>10</v>
      </c>
      <c r="R12" s="66">
        <f>F12*Q12/100</f>
        <v>1.6</v>
      </c>
      <c r="S12" s="63"/>
      <c r="T12" s="64"/>
      <c r="U12" s="63">
        <v>10</v>
      </c>
      <c r="V12" s="64">
        <f t="shared" si="3"/>
        <v>1.6</v>
      </c>
      <c r="W12" s="65">
        <f aca="true" t="shared" si="4" ref="W12:W18">F12+J12+L12+N12+P12+R12</f>
        <v>21.28</v>
      </c>
      <c r="X12" s="65">
        <f aca="true" t="shared" si="5" ref="X12:X20">F12+H12+J12+L12+N12+P12+R12</f>
        <v>23.68</v>
      </c>
    </row>
    <row r="13" spans="1:24" ht="15" customHeight="1">
      <c r="A13" s="67">
        <v>3</v>
      </c>
      <c r="B13" s="58" t="s">
        <v>141</v>
      </c>
      <c r="C13" s="59">
        <v>2013</v>
      </c>
      <c r="D13" s="68">
        <v>2800</v>
      </c>
      <c r="E13" s="61" t="s">
        <v>138</v>
      </c>
      <c r="F13" s="69">
        <v>16</v>
      </c>
      <c r="G13" s="63">
        <v>15</v>
      </c>
      <c r="H13" s="66">
        <f t="shared" si="0"/>
        <v>2.4</v>
      </c>
      <c r="I13" s="63">
        <v>8</v>
      </c>
      <c r="J13" s="64">
        <f t="shared" si="1"/>
        <v>1.28</v>
      </c>
      <c r="K13" s="63">
        <v>5</v>
      </c>
      <c r="L13" s="64">
        <f aca="true" t="shared" si="6" ref="L13:L19">F13*K13/100</f>
        <v>0.8</v>
      </c>
      <c r="M13" s="63">
        <v>15</v>
      </c>
      <c r="N13" s="66">
        <f t="shared" si="2"/>
        <v>2.4</v>
      </c>
      <c r="O13" s="63"/>
      <c r="P13" s="64"/>
      <c r="Q13" s="63"/>
      <c r="R13" s="64"/>
      <c r="S13" s="63"/>
      <c r="T13" s="64">
        <f aca="true" t="shared" si="7" ref="T13:T19">F13*S13/100</f>
        <v>0</v>
      </c>
      <c r="U13" s="63">
        <v>10</v>
      </c>
      <c r="V13" s="64">
        <f t="shared" si="3"/>
        <v>1.6</v>
      </c>
      <c r="W13" s="65">
        <f t="shared" si="4"/>
        <v>20.48</v>
      </c>
      <c r="X13" s="65">
        <f t="shared" si="5"/>
        <v>22.88</v>
      </c>
    </row>
    <row r="14" spans="1:24" ht="15" customHeight="1">
      <c r="A14" s="57">
        <v>4</v>
      </c>
      <c r="B14" s="58" t="s">
        <v>142</v>
      </c>
      <c r="C14" s="59">
        <v>2010</v>
      </c>
      <c r="D14" s="68">
        <v>2400</v>
      </c>
      <c r="E14" s="61" t="s">
        <v>138</v>
      </c>
      <c r="F14" s="62">
        <v>11.3</v>
      </c>
      <c r="G14" s="63">
        <v>15</v>
      </c>
      <c r="H14" s="64">
        <f t="shared" si="0"/>
        <v>1.695</v>
      </c>
      <c r="I14" s="63">
        <v>8</v>
      </c>
      <c r="J14" s="64">
        <f t="shared" si="1"/>
        <v>0.904</v>
      </c>
      <c r="K14" s="63">
        <v>5</v>
      </c>
      <c r="L14" s="64">
        <f t="shared" si="6"/>
        <v>0.565</v>
      </c>
      <c r="M14" s="63">
        <v>15</v>
      </c>
      <c r="N14" s="64">
        <f t="shared" si="2"/>
        <v>1.695</v>
      </c>
      <c r="O14" s="63">
        <v>5</v>
      </c>
      <c r="P14" s="64">
        <f>F14*O14/100</f>
        <v>0.565</v>
      </c>
      <c r="Q14" s="63"/>
      <c r="R14" s="64"/>
      <c r="S14" s="63">
        <v>10</v>
      </c>
      <c r="T14" s="64">
        <f t="shared" si="7"/>
        <v>1.13</v>
      </c>
      <c r="U14" s="63">
        <v>10</v>
      </c>
      <c r="V14" s="64">
        <f t="shared" si="3"/>
        <v>1.13</v>
      </c>
      <c r="W14" s="65">
        <f t="shared" si="4"/>
        <v>15.029</v>
      </c>
      <c r="X14" s="65">
        <f t="shared" si="5"/>
        <v>16.724</v>
      </c>
    </row>
    <row r="15" spans="1:24" ht="15" customHeight="1">
      <c r="A15" s="57">
        <v>5</v>
      </c>
      <c r="B15" s="58" t="s">
        <v>142</v>
      </c>
      <c r="C15" s="59">
        <v>2011</v>
      </c>
      <c r="D15" s="68">
        <v>2400</v>
      </c>
      <c r="E15" s="61" t="s">
        <v>138</v>
      </c>
      <c r="F15" s="62">
        <v>11.3</v>
      </c>
      <c r="G15" s="63">
        <v>15</v>
      </c>
      <c r="H15" s="64">
        <f t="shared" si="0"/>
        <v>1.695</v>
      </c>
      <c r="I15" s="63">
        <v>8</v>
      </c>
      <c r="J15" s="64">
        <f t="shared" si="1"/>
        <v>0.904</v>
      </c>
      <c r="K15" s="63">
        <v>5</v>
      </c>
      <c r="L15" s="64">
        <f t="shared" si="6"/>
        <v>0.565</v>
      </c>
      <c r="M15" s="63">
        <v>15</v>
      </c>
      <c r="N15" s="64">
        <f t="shared" si="2"/>
        <v>1.695</v>
      </c>
      <c r="O15" s="63">
        <v>5</v>
      </c>
      <c r="P15" s="64">
        <f>F15*O15/100</f>
        <v>0.565</v>
      </c>
      <c r="Q15" s="63"/>
      <c r="R15" s="64"/>
      <c r="S15" s="63">
        <v>10</v>
      </c>
      <c r="T15" s="64">
        <f t="shared" si="7"/>
        <v>1.13</v>
      </c>
      <c r="U15" s="63">
        <v>10</v>
      </c>
      <c r="V15" s="64">
        <f t="shared" si="3"/>
        <v>1.13</v>
      </c>
      <c r="W15" s="65">
        <f t="shared" si="4"/>
        <v>15.029</v>
      </c>
      <c r="X15" s="65">
        <f t="shared" si="5"/>
        <v>16.724</v>
      </c>
    </row>
    <row r="16" spans="1:24" ht="35.25" customHeight="1">
      <c r="A16" s="67">
        <v>6</v>
      </c>
      <c r="B16" s="58" t="s">
        <v>142</v>
      </c>
      <c r="C16" s="59" t="s">
        <v>143</v>
      </c>
      <c r="D16" s="60">
        <v>2400</v>
      </c>
      <c r="E16" s="61" t="s">
        <v>138</v>
      </c>
      <c r="F16" s="69">
        <v>11.3</v>
      </c>
      <c r="G16" s="63">
        <v>15</v>
      </c>
      <c r="H16" s="64">
        <f t="shared" si="0"/>
        <v>1.695</v>
      </c>
      <c r="I16" s="63">
        <v>8</v>
      </c>
      <c r="J16" s="64">
        <f t="shared" si="1"/>
        <v>0.904</v>
      </c>
      <c r="K16" s="63">
        <v>5</v>
      </c>
      <c r="L16" s="64">
        <f t="shared" si="6"/>
        <v>0.565</v>
      </c>
      <c r="M16" s="63">
        <v>15</v>
      </c>
      <c r="N16" s="64">
        <f t="shared" si="2"/>
        <v>1.695</v>
      </c>
      <c r="O16" s="63"/>
      <c r="P16" s="64"/>
      <c r="Q16" s="63"/>
      <c r="R16" s="64">
        <f>F16*Q16/100</f>
        <v>0</v>
      </c>
      <c r="S16" s="63">
        <v>10</v>
      </c>
      <c r="T16" s="64">
        <f t="shared" si="7"/>
        <v>1.13</v>
      </c>
      <c r="U16" s="63">
        <v>10</v>
      </c>
      <c r="V16" s="64">
        <f t="shared" si="3"/>
        <v>1.13</v>
      </c>
      <c r="W16" s="65">
        <f t="shared" si="4"/>
        <v>14.464</v>
      </c>
      <c r="X16" s="65">
        <f t="shared" si="5"/>
        <v>16.159</v>
      </c>
    </row>
    <row r="17" spans="1:24" ht="15" customHeight="1">
      <c r="A17" s="57">
        <v>7</v>
      </c>
      <c r="B17" s="58" t="s">
        <v>142</v>
      </c>
      <c r="C17" s="59">
        <v>2015</v>
      </c>
      <c r="D17" s="68">
        <v>2400</v>
      </c>
      <c r="E17" s="61" t="s">
        <v>144</v>
      </c>
      <c r="F17" s="62">
        <v>14.05</v>
      </c>
      <c r="G17" s="63">
        <v>15</v>
      </c>
      <c r="H17" s="64">
        <f t="shared" si="0"/>
        <v>2.1075</v>
      </c>
      <c r="I17" s="63">
        <v>8</v>
      </c>
      <c r="J17" s="64">
        <f t="shared" si="1"/>
        <v>1.124</v>
      </c>
      <c r="K17" s="63">
        <v>5</v>
      </c>
      <c r="L17" s="64">
        <f t="shared" si="6"/>
        <v>0.7025</v>
      </c>
      <c r="M17" s="63">
        <v>15</v>
      </c>
      <c r="N17" s="64">
        <f t="shared" si="2"/>
        <v>2.1075</v>
      </c>
      <c r="O17" s="63"/>
      <c r="P17" s="64"/>
      <c r="Q17" s="63"/>
      <c r="R17" s="64"/>
      <c r="S17" s="63">
        <v>10</v>
      </c>
      <c r="T17" s="64">
        <f t="shared" si="7"/>
        <v>1.405</v>
      </c>
      <c r="U17" s="63">
        <v>10</v>
      </c>
      <c r="V17" s="64">
        <f t="shared" si="3"/>
        <v>1.405</v>
      </c>
      <c r="W17" s="65">
        <f t="shared" si="4"/>
        <v>17.984</v>
      </c>
      <c r="X17" s="65">
        <f>F17+H17+J17+L17+N17+P17+R17</f>
        <v>20.091499999999996</v>
      </c>
    </row>
    <row r="18" spans="1:24" s="106" customFormat="1" ht="15" customHeight="1">
      <c r="A18" s="70">
        <v>8</v>
      </c>
      <c r="B18" s="71" t="s">
        <v>145</v>
      </c>
      <c r="C18" s="72">
        <v>2015</v>
      </c>
      <c r="D18" s="60">
        <v>2400</v>
      </c>
      <c r="E18" s="73" t="s">
        <v>144</v>
      </c>
      <c r="F18" s="74">
        <v>14.05</v>
      </c>
      <c r="G18" s="75">
        <v>15</v>
      </c>
      <c r="H18" s="76">
        <f>F18*G18/100</f>
        <v>2.1075</v>
      </c>
      <c r="I18" s="75">
        <v>8</v>
      </c>
      <c r="J18" s="76">
        <f>F18*I18/100</f>
        <v>1.124</v>
      </c>
      <c r="K18" s="75">
        <v>5</v>
      </c>
      <c r="L18" s="76">
        <f t="shared" si="6"/>
        <v>0.7025</v>
      </c>
      <c r="M18" s="75">
        <v>15</v>
      </c>
      <c r="N18" s="76">
        <f>F18*M18/100</f>
        <v>2.1075</v>
      </c>
      <c r="O18" s="75"/>
      <c r="P18" s="76"/>
      <c r="Q18" s="75"/>
      <c r="R18" s="76"/>
      <c r="S18" s="75">
        <v>10</v>
      </c>
      <c r="T18" s="76">
        <f t="shared" si="7"/>
        <v>1.405</v>
      </c>
      <c r="U18" s="75">
        <v>10</v>
      </c>
      <c r="V18" s="76">
        <f>F18*U18/100</f>
        <v>1.405</v>
      </c>
      <c r="W18" s="77">
        <f t="shared" si="4"/>
        <v>17.984</v>
      </c>
      <c r="X18" s="77">
        <f>F18+H18+J18+L18+N18+P18+R18</f>
        <v>20.091499999999996</v>
      </c>
    </row>
    <row r="19" spans="1:24" s="106" customFormat="1" ht="15" customHeight="1">
      <c r="A19" s="72">
        <v>9</v>
      </c>
      <c r="B19" s="71" t="s">
        <v>145</v>
      </c>
      <c r="C19" s="72">
        <v>2016</v>
      </c>
      <c r="D19" s="60">
        <v>2400</v>
      </c>
      <c r="E19" s="73" t="s">
        <v>144</v>
      </c>
      <c r="F19" s="74">
        <v>14.05</v>
      </c>
      <c r="G19" s="75">
        <v>15</v>
      </c>
      <c r="H19" s="76">
        <f>F19*G19/100</f>
        <v>2.1075</v>
      </c>
      <c r="I19" s="75">
        <v>8</v>
      </c>
      <c r="J19" s="76">
        <f>F19*I19/100</f>
        <v>1.124</v>
      </c>
      <c r="K19" s="75">
        <v>5</v>
      </c>
      <c r="L19" s="76">
        <f t="shared" si="6"/>
        <v>0.7025</v>
      </c>
      <c r="M19" s="75">
        <v>15</v>
      </c>
      <c r="N19" s="76">
        <f>F19*M19/100</f>
        <v>2.1075</v>
      </c>
      <c r="O19" s="75"/>
      <c r="P19" s="76"/>
      <c r="Q19" s="75"/>
      <c r="R19" s="76"/>
      <c r="S19" s="75">
        <v>10</v>
      </c>
      <c r="T19" s="76">
        <f t="shared" si="7"/>
        <v>1.405</v>
      </c>
      <c r="U19" s="75">
        <v>10</v>
      </c>
      <c r="V19" s="76">
        <f>F19*U19/100</f>
        <v>1.405</v>
      </c>
      <c r="W19" s="77">
        <f>F19+J19+L19+N19+P19+R19</f>
        <v>17.984</v>
      </c>
      <c r="X19" s="77">
        <f>F19+H19+J19+L19+N19+P19+R19</f>
        <v>20.091499999999996</v>
      </c>
    </row>
    <row r="20" spans="1:24" ht="15" customHeight="1">
      <c r="A20" s="57">
        <v>10</v>
      </c>
      <c r="B20" s="58" t="s">
        <v>146</v>
      </c>
      <c r="C20" s="59">
        <v>2015</v>
      </c>
      <c r="D20" s="68">
        <v>2700</v>
      </c>
      <c r="E20" s="61" t="s">
        <v>140</v>
      </c>
      <c r="F20" s="62">
        <v>16.5</v>
      </c>
      <c r="G20" s="63">
        <v>15</v>
      </c>
      <c r="H20" s="64">
        <f t="shared" si="0"/>
        <v>2.475</v>
      </c>
      <c r="I20" s="63">
        <v>8</v>
      </c>
      <c r="J20" s="64">
        <f t="shared" si="1"/>
        <v>1.32</v>
      </c>
      <c r="K20" s="63"/>
      <c r="L20" s="64"/>
      <c r="M20" s="63">
        <v>15</v>
      </c>
      <c r="N20" s="64">
        <f t="shared" si="2"/>
        <v>2.475</v>
      </c>
      <c r="O20" s="63"/>
      <c r="P20" s="64"/>
      <c r="Q20" s="63"/>
      <c r="R20" s="64"/>
      <c r="S20" s="63"/>
      <c r="T20" s="64"/>
      <c r="U20" s="63">
        <v>10</v>
      </c>
      <c r="V20" s="64">
        <f t="shared" si="3"/>
        <v>1.65</v>
      </c>
      <c r="W20" s="65">
        <f>F20+J20+L20+N20+P20+R20</f>
        <v>20.295</v>
      </c>
      <c r="X20" s="65">
        <f t="shared" si="5"/>
        <v>22.770000000000003</v>
      </c>
    </row>
    <row r="21" spans="1:24" ht="15.75">
      <c r="A21" s="78"/>
      <c r="B21" s="98" t="s">
        <v>155</v>
      </c>
      <c r="C21" s="79"/>
      <c r="D21" s="80"/>
      <c r="E21" s="81"/>
      <c r="F21" s="82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3"/>
      <c r="R21" s="84"/>
      <c r="S21" s="83"/>
      <c r="T21" s="84"/>
      <c r="U21" s="83"/>
      <c r="V21" s="84"/>
      <c r="W21" s="97">
        <f>SUM(W11:W20)/10</f>
        <v>17.4361</v>
      </c>
      <c r="X21" s="97">
        <f>SUM(X11:X20)/10</f>
        <v>19.46035</v>
      </c>
    </row>
    <row r="22" spans="1:24" ht="15.75">
      <c r="A22" s="147" t="s">
        <v>147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ht="15.75">
      <c r="A23" s="144" t="s">
        <v>148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5.75">
      <c r="A24" s="144" t="s">
        <v>149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5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15.75">
      <c r="A26" s="144" t="s">
        <v>150</v>
      </c>
      <c r="B26" s="144"/>
      <c r="C26" s="144"/>
      <c r="D26" s="144"/>
      <c r="E26" s="144"/>
      <c r="F26" s="144"/>
      <c r="G26" s="144"/>
      <c r="H26" s="144"/>
      <c r="I26" s="144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5.75">
      <c r="A27" s="144" t="s">
        <v>151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5.75">
      <c r="A28" s="86" t="s">
        <v>152</v>
      </c>
      <c r="B28" s="144" t="s">
        <v>153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ht="15.75">
      <c r="A29" s="86" t="s">
        <v>152</v>
      </c>
      <c r="B29" s="144" t="s">
        <v>154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85"/>
    </row>
    <row r="30" spans="1:24" ht="15.75">
      <c r="A30" s="45"/>
      <c r="B30" s="46"/>
      <c r="C30" s="45"/>
      <c r="D30" s="87"/>
      <c r="E30" s="88"/>
      <c r="F30" s="89"/>
      <c r="G30" s="87"/>
      <c r="H30" s="90"/>
      <c r="I30" s="87"/>
      <c r="J30" s="90"/>
      <c r="K30" s="87"/>
      <c r="L30" s="90"/>
      <c r="M30" s="87"/>
      <c r="N30" s="90"/>
      <c r="O30" s="87"/>
      <c r="P30" s="90"/>
      <c r="Q30" s="87"/>
      <c r="R30" s="90"/>
      <c r="S30" s="87"/>
      <c r="T30" s="90"/>
      <c r="U30" s="87"/>
      <c r="V30" s="90"/>
      <c r="W30" s="88"/>
      <c r="X30" s="88"/>
    </row>
    <row r="31" spans="1:24" ht="15.75">
      <c r="A31" s="45"/>
      <c r="B31" s="102" t="s">
        <v>163</v>
      </c>
      <c r="C31" s="107"/>
      <c r="D31" s="107"/>
      <c r="E31" s="88"/>
      <c r="F31" s="89"/>
      <c r="G31" s="87"/>
      <c r="H31" s="90"/>
      <c r="I31" s="87"/>
      <c r="J31" s="90"/>
      <c r="K31" s="87"/>
      <c r="L31" s="90"/>
      <c r="M31" s="87"/>
      <c r="N31" s="90"/>
      <c r="O31" s="87"/>
      <c r="P31" s="90"/>
      <c r="Q31" s="87"/>
      <c r="R31" s="90"/>
      <c r="S31" s="87"/>
      <c r="T31" s="90"/>
      <c r="U31" s="87"/>
      <c r="V31" s="90"/>
      <c r="W31" s="88"/>
      <c r="X31" s="88"/>
    </row>
    <row r="32" spans="1:24" ht="15.75">
      <c r="A32" s="45"/>
      <c r="B32" s="99"/>
      <c r="C32" s="95"/>
      <c r="D32" s="93"/>
      <c r="E32" s="91"/>
      <c r="F32" s="92"/>
      <c r="G32" s="93"/>
      <c r="H32" s="94"/>
      <c r="I32" s="93"/>
      <c r="J32" s="94"/>
      <c r="K32" s="93"/>
      <c r="L32" s="94"/>
      <c r="M32" s="87"/>
      <c r="N32" s="90"/>
      <c r="O32" s="87"/>
      <c r="P32" s="90"/>
      <c r="Q32" s="87"/>
      <c r="R32" s="90"/>
      <c r="S32" s="87"/>
      <c r="T32" s="90"/>
      <c r="U32" s="87"/>
      <c r="V32" s="90"/>
      <c r="W32" s="88"/>
      <c r="X32" s="88"/>
    </row>
    <row r="33" spans="1:24" ht="15.75">
      <c r="A33" s="45"/>
      <c r="B33" s="99" t="s">
        <v>164</v>
      </c>
      <c r="C33" s="95"/>
      <c r="D33" s="93"/>
      <c r="E33" s="91"/>
      <c r="F33" s="92"/>
      <c r="G33" s="93"/>
      <c r="H33" s="94"/>
      <c r="I33" s="93"/>
      <c r="J33" s="94"/>
      <c r="K33" s="93"/>
      <c r="L33" s="94"/>
      <c r="M33" s="87"/>
      <c r="N33" s="90"/>
      <c r="O33" s="87"/>
      <c r="P33" s="90"/>
      <c r="Q33" s="87"/>
      <c r="R33" s="90"/>
      <c r="S33" s="87"/>
      <c r="T33" s="90"/>
      <c r="U33" s="87"/>
      <c r="V33" s="90"/>
      <c r="W33" s="88"/>
      <c r="X33" s="88"/>
    </row>
    <row r="34" spans="1:24" ht="15.75">
      <c r="A34" s="45"/>
      <c r="B34" s="99" t="s">
        <v>165</v>
      </c>
      <c r="D34" s="107"/>
      <c r="E34" s="88"/>
      <c r="F34" s="89"/>
      <c r="G34" s="87"/>
      <c r="H34" s="90"/>
      <c r="I34" s="87"/>
      <c r="J34" s="90"/>
      <c r="K34" s="87"/>
      <c r="L34" s="90"/>
      <c r="M34" s="87"/>
      <c r="N34" s="90"/>
      <c r="O34" s="87"/>
      <c r="P34" s="90"/>
      <c r="Q34" s="87"/>
      <c r="R34" s="90"/>
      <c r="S34" s="87"/>
      <c r="T34" s="90"/>
      <c r="U34" s="87"/>
      <c r="V34" s="90"/>
      <c r="W34" s="88"/>
      <c r="X34" s="88"/>
    </row>
    <row r="35" spans="1:24" ht="15.75">
      <c r="A35" s="45"/>
      <c r="B35" s="101" t="s">
        <v>166</v>
      </c>
      <c r="C35" s="88"/>
      <c r="D35" s="88"/>
      <c r="E35" s="88"/>
      <c r="F35" s="89"/>
      <c r="G35" s="87"/>
      <c r="H35" s="90"/>
      <c r="I35" s="87"/>
      <c r="J35" s="90"/>
      <c r="K35" s="87"/>
      <c r="L35" s="90"/>
      <c r="M35" s="87"/>
      <c r="N35" s="90"/>
      <c r="O35" s="87"/>
      <c r="P35" s="90"/>
      <c r="Q35" s="87"/>
      <c r="R35" s="90"/>
      <c r="S35" s="87"/>
      <c r="T35" s="90"/>
      <c r="U35" s="87"/>
      <c r="V35" s="90"/>
      <c r="W35" s="88"/>
      <c r="X35" s="88"/>
    </row>
    <row r="36" spans="1:24" ht="15.75">
      <c r="A36" s="45"/>
      <c r="B36" s="102"/>
      <c r="C36" s="108"/>
      <c r="D36" s="88"/>
      <c r="E36" s="88"/>
      <c r="F36" s="89"/>
      <c r="G36" s="87"/>
      <c r="H36" s="90"/>
      <c r="I36" s="87"/>
      <c r="J36" s="90"/>
      <c r="K36" s="87"/>
      <c r="L36" s="90"/>
      <c r="M36" s="87"/>
      <c r="N36" s="90"/>
      <c r="O36" s="87"/>
      <c r="P36" s="90"/>
      <c r="Q36" s="87"/>
      <c r="R36" s="90"/>
      <c r="S36" s="87"/>
      <c r="T36" s="90"/>
      <c r="U36" s="87"/>
      <c r="V36" s="90"/>
      <c r="W36" s="88"/>
      <c r="X36" s="88"/>
    </row>
    <row r="37" spans="1:24" ht="15.75">
      <c r="A37" s="45"/>
      <c r="B37" s="99" t="s">
        <v>167</v>
      </c>
      <c r="C37" s="45"/>
      <c r="D37" s="87"/>
      <c r="E37" s="88"/>
      <c r="F37" s="89"/>
      <c r="G37" s="87"/>
      <c r="H37" s="90"/>
      <c r="I37" s="87"/>
      <c r="J37" s="90"/>
      <c r="K37" s="87"/>
      <c r="L37" s="90"/>
      <c r="M37" s="87"/>
      <c r="N37" s="90"/>
      <c r="O37" s="87"/>
      <c r="P37" s="90"/>
      <c r="Q37" s="87"/>
      <c r="R37" s="90"/>
      <c r="S37" s="87"/>
      <c r="T37" s="90"/>
      <c r="U37" s="87"/>
      <c r="V37" s="90"/>
      <c r="W37" s="88"/>
      <c r="X37" s="88"/>
    </row>
    <row r="38" spans="1:24" ht="15.75">
      <c r="A38" s="45"/>
      <c r="B38" s="103"/>
      <c r="C38" s="107"/>
      <c r="D38" s="107"/>
      <c r="E38" s="88"/>
      <c r="F38" s="89"/>
      <c r="G38" s="87"/>
      <c r="H38" s="90"/>
      <c r="I38" s="87"/>
      <c r="J38" s="90"/>
      <c r="K38" s="87"/>
      <c r="L38" s="104"/>
      <c r="M38" s="107"/>
      <c r="N38" s="90"/>
      <c r="O38" s="87"/>
      <c r="P38" s="90"/>
      <c r="Q38" s="87"/>
      <c r="R38" s="90"/>
      <c r="S38" s="87"/>
      <c r="T38" s="90"/>
      <c r="U38" s="87"/>
      <c r="V38" s="90"/>
      <c r="W38" s="88"/>
      <c r="X38" s="88"/>
    </row>
    <row r="39" spans="1:24" ht="15.75">
      <c r="A39" s="45"/>
      <c r="B39" s="99" t="s">
        <v>168</v>
      </c>
      <c r="C39" s="45"/>
      <c r="D39" s="87"/>
      <c r="E39" s="88"/>
      <c r="F39" s="89"/>
      <c r="G39" s="87"/>
      <c r="H39" s="90"/>
      <c r="I39" s="87"/>
      <c r="J39" s="90"/>
      <c r="K39" s="87"/>
      <c r="L39" s="90"/>
      <c r="M39" s="87"/>
      <c r="N39" s="90"/>
      <c r="O39" s="87"/>
      <c r="P39" s="90"/>
      <c r="Q39" s="87"/>
      <c r="R39" s="90"/>
      <c r="S39" s="87"/>
      <c r="T39" s="90"/>
      <c r="U39" s="87"/>
      <c r="V39" s="90"/>
      <c r="W39" s="88"/>
      <c r="X39" s="88"/>
    </row>
    <row r="40" spans="1:24" ht="15.75">
      <c r="A40" s="45"/>
      <c r="B40" s="102"/>
      <c r="C40" s="107"/>
      <c r="D40" s="107"/>
      <c r="E40" s="48"/>
      <c r="F40" s="49"/>
      <c r="G40" s="47"/>
      <c r="H40" s="50"/>
      <c r="I40" s="47"/>
      <c r="J40" s="50"/>
      <c r="K40" s="47"/>
      <c r="L40" s="50"/>
      <c r="M40" s="47"/>
      <c r="N40" s="50"/>
      <c r="O40" s="47"/>
      <c r="P40" s="50"/>
      <c r="Q40" s="47"/>
      <c r="R40" s="50"/>
      <c r="S40" s="47"/>
      <c r="T40" s="50"/>
      <c r="U40" s="47"/>
      <c r="V40" s="50"/>
      <c r="W40" s="48"/>
      <c r="X40" s="48"/>
    </row>
    <row r="41" spans="1:24" ht="15.75">
      <c r="A41" s="45"/>
      <c r="B41" s="99" t="s">
        <v>169</v>
      </c>
      <c r="C41" s="101" t="s">
        <v>170</v>
      </c>
      <c r="D41" s="93"/>
      <c r="E41" s="91"/>
      <c r="F41" s="92"/>
      <c r="G41" s="93"/>
      <c r="H41" s="94"/>
      <c r="I41" s="93"/>
      <c r="J41" s="94"/>
      <c r="K41" s="93"/>
      <c r="L41" s="94"/>
      <c r="M41" s="87"/>
      <c r="N41" s="90"/>
      <c r="O41" s="87"/>
      <c r="P41" s="90"/>
      <c r="Q41" s="87"/>
      <c r="R41" s="90"/>
      <c r="S41" s="87"/>
      <c r="T41" s="90"/>
      <c r="U41" s="87"/>
      <c r="V41" s="90"/>
      <c r="W41" s="88"/>
      <c r="X41" s="88"/>
    </row>
  </sheetData>
  <sheetProtection/>
  <mergeCells count="34">
    <mergeCell ref="P1:W1"/>
    <mergeCell ref="P2:X2"/>
    <mergeCell ref="P3:X3"/>
    <mergeCell ref="A6:X6"/>
    <mergeCell ref="A8:A9"/>
    <mergeCell ref="B8:B9"/>
    <mergeCell ref="C8:C9"/>
    <mergeCell ref="D8:D9"/>
    <mergeCell ref="E8:E9"/>
    <mergeCell ref="F8:F9"/>
    <mergeCell ref="G8:H8"/>
    <mergeCell ref="I8:J8"/>
    <mergeCell ref="K8:L8"/>
    <mergeCell ref="M8:N8"/>
    <mergeCell ref="O8:P8"/>
    <mergeCell ref="Q8:R8"/>
    <mergeCell ref="S8:T8"/>
    <mergeCell ref="U8:V8"/>
    <mergeCell ref="G10:H10"/>
    <mergeCell ref="I10:J10"/>
    <mergeCell ref="K10:L10"/>
    <mergeCell ref="M10:N10"/>
    <mergeCell ref="O10:P10"/>
    <mergeCell ref="Q10:R10"/>
    <mergeCell ref="S10:T10"/>
    <mergeCell ref="U10:V10"/>
    <mergeCell ref="B28:X28"/>
    <mergeCell ref="B29:W29"/>
    <mergeCell ref="W10:X10"/>
    <mergeCell ref="A22:X22"/>
    <mergeCell ref="A23:X23"/>
    <mergeCell ref="A24:X24"/>
    <mergeCell ref="A26:I26"/>
    <mergeCell ref="A27:X27"/>
  </mergeCells>
  <printOptions/>
  <pageMargins left="0.7" right="0.7" top="0.75" bottom="0.75" header="0.3" footer="0.3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90"/>
  <sheetViews>
    <sheetView zoomScalePageLayoutView="0" workbookViewId="0" topLeftCell="A1">
      <selection activeCell="B84" sqref="B84"/>
    </sheetView>
  </sheetViews>
  <sheetFormatPr defaultColWidth="9.00390625" defaultRowHeight="12.75"/>
  <cols>
    <col min="1" max="1" width="5.375" style="0" customWidth="1"/>
    <col min="2" max="2" width="33.125" style="0" customWidth="1"/>
    <col min="3" max="3" width="9.125" style="1" customWidth="1"/>
    <col min="4" max="4" width="7.875" style="1" customWidth="1"/>
    <col min="5" max="5" width="7.75390625" style="1" customWidth="1"/>
    <col min="6" max="6" width="11.625" style="1" customWidth="1"/>
  </cols>
  <sheetData>
    <row r="1" spans="3:7" s="3" customFormat="1" ht="12.75">
      <c r="C1" s="6"/>
      <c r="D1" s="21" t="s">
        <v>13</v>
      </c>
      <c r="E1" s="21"/>
      <c r="F1" s="21"/>
      <c r="G1" s="7"/>
    </row>
    <row r="2" spans="3:7" s="3" customFormat="1" ht="12.75">
      <c r="C2" s="6"/>
      <c r="D2" s="21" t="s">
        <v>3</v>
      </c>
      <c r="E2" s="21"/>
      <c r="F2" s="21"/>
      <c r="G2" s="7"/>
    </row>
    <row r="3" spans="3:7" s="3" customFormat="1" ht="12.75">
      <c r="C3" s="6"/>
      <c r="D3" s="21" t="s">
        <v>4</v>
      </c>
      <c r="E3" s="21"/>
      <c r="F3" s="21"/>
      <c r="G3" s="7"/>
    </row>
    <row r="4" spans="3:6" s="3" customFormat="1" ht="12.75">
      <c r="C4" s="6"/>
      <c r="D4" s="21"/>
      <c r="E4" s="21"/>
      <c r="F4" s="21"/>
    </row>
    <row r="5" spans="2:6" s="3" customFormat="1" ht="12.75">
      <c r="B5" s="6" t="s">
        <v>7</v>
      </c>
      <c r="C5" s="6"/>
      <c r="D5" s="21"/>
      <c r="E5" s="21"/>
      <c r="F5" s="21" t="s">
        <v>12</v>
      </c>
    </row>
    <row r="6" spans="2:6" s="3" customFormat="1" ht="12.75">
      <c r="B6" s="6" t="s">
        <v>14</v>
      </c>
      <c r="C6" s="6"/>
      <c r="D6" s="6"/>
      <c r="E6" s="6"/>
      <c r="F6" s="6"/>
    </row>
    <row r="7" spans="2:6" s="3" customFormat="1" ht="12.75">
      <c r="B7" s="6" t="s">
        <v>16</v>
      </c>
      <c r="C7" s="6"/>
      <c r="D7" s="6"/>
      <c r="E7" s="6"/>
      <c r="F7" s="6"/>
    </row>
    <row r="8" spans="1:6" s="3" customFormat="1" ht="37.5" customHeight="1">
      <c r="A8" s="168" t="s">
        <v>6</v>
      </c>
      <c r="B8" s="168" t="s">
        <v>8</v>
      </c>
      <c r="C8" s="166" t="s">
        <v>5</v>
      </c>
      <c r="D8" s="167" t="s">
        <v>9</v>
      </c>
      <c r="E8" s="167"/>
      <c r="F8" s="167"/>
    </row>
    <row r="9" spans="1:6" ht="12.75">
      <c r="A9" s="168"/>
      <c r="B9" s="168"/>
      <c r="C9" s="166"/>
      <c r="D9" s="4" t="s">
        <v>15</v>
      </c>
      <c r="E9" s="4" t="s">
        <v>10</v>
      </c>
      <c r="F9" s="4" t="s">
        <v>11</v>
      </c>
    </row>
    <row r="10" spans="1:6" ht="25.5" customHeight="1">
      <c r="A10">
        <v>1</v>
      </c>
      <c r="B10" s="163" t="s">
        <v>27</v>
      </c>
      <c r="C10" s="164"/>
      <c r="D10" s="164"/>
      <c r="E10" s="164"/>
      <c r="F10" s="165"/>
    </row>
    <row r="11" spans="1:6" ht="12.75" customHeight="1">
      <c r="A11" s="12"/>
      <c r="B11" s="33" t="s">
        <v>28</v>
      </c>
      <c r="C11" s="34"/>
      <c r="D11" s="34"/>
      <c r="E11" s="34"/>
      <c r="F11" s="35"/>
    </row>
    <row r="12" spans="1:6" ht="12.75">
      <c r="A12" s="12"/>
      <c r="B12" s="16" t="s">
        <v>30</v>
      </c>
      <c r="C12" s="18" t="s">
        <v>20</v>
      </c>
      <c r="D12" s="11">
        <v>1</v>
      </c>
      <c r="E12" s="11"/>
      <c r="F12" s="22">
        <f>D12*E12</f>
        <v>0</v>
      </c>
    </row>
    <row r="13" spans="1:6" ht="12.75" customHeight="1">
      <c r="A13" s="14"/>
      <c r="B13" s="16" t="s">
        <v>29</v>
      </c>
      <c r="C13" s="18" t="s">
        <v>20</v>
      </c>
      <c r="D13" s="11">
        <v>1</v>
      </c>
      <c r="E13" s="11">
        <v>11.66</v>
      </c>
      <c r="F13" s="22">
        <f aca="true" t="shared" si="0" ref="F13:F31">D13*E13</f>
        <v>11.66</v>
      </c>
    </row>
    <row r="14" spans="1:6" ht="12.75">
      <c r="A14" s="12"/>
      <c r="B14" s="16" t="s">
        <v>31</v>
      </c>
      <c r="C14" s="18" t="s">
        <v>20</v>
      </c>
      <c r="D14" s="11">
        <v>2</v>
      </c>
      <c r="E14" s="11"/>
      <c r="F14" s="22">
        <f t="shared" si="0"/>
        <v>0</v>
      </c>
    </row>
    <row r="15" spans="1:6" ht="12.75">
      <c r="A15" s="12"/>
      <c r="B15" s="16" t="s">
        <v>32</v>
      </c>
      <c r="C15" s="18" t="s">
        <v>20</v>
      </c>
      <c r="D15" s="11">
        <v>1</v>
      </c>
      <c r="E15" s="11">
        <v>14.56</v>
      </c>
      <c r="F15" s="22">
        <f t="shared" si="0"/>
        <v>14.56</v>
      </c>
    </row>
    <row r="16" spans="1:6" ht="12.75">
      <c r="A16" s="14"/>
      <c r="B16" s="16" t="s">
        <v>21</v>
      </c>
      <c r="C16" s="18" t="s">
        <v>20</v>
      </c>
      <c r="D16" s="11">
        <v>6</v>
      </c>
      <c r="E16" s="11">
        <v>15.11</v>
      </c>
      <c r="F16" s="22">
        <f t="shared" si="0"/>
        <v>90.66</v>
      </c>
    </row>
    <row r="17" spans="1:6" ht="12.75">
      <c r="A17" s="12"/>
      <c r="B17" s="16" t="s">
        <v>33</v>
      </c>
      <c r="C17" s="18" t="s">
        <v>20</v>
      </c>
      <c r="D17" s="11">
        <v>1</v>
      </c>
      <c r="E17" s="11">
        <v>12.97</v>
      </c>
      <c r="F17" s="22">
        <f t="shared" si="0"/>
        <v>12.97</v>
      </c>
    </row>
    <row r="18" spans="1:6" ht="12.75" customHeight="1">
      <c r="A18" s="12"/>
      <c r="B18" s="16" t="s">
        <v>34</v>
      </c>
      <c r="C18" s="18" t="s">
        <v>18</v>
      </c>
      <c r="D18" s="11">
        <v>1</v>
      </c>
      <c r="E18" s="11"/>
      <c r="F18" s="22">
        <f t="shared" si="0"/>
        <v>0</v>
      </c>
    </row>
    <row r="19" spans="1:6" ht="12.75" customHeight="1">
      <c r="A19" s="12"/>
      <c r="B19" s="16" t="s">
        <v>35</v>
      </c>
      <c r="C19" s="18" t="s">
        <v>20</v>
      </c>
      <c r="D19" s="11">
        <v>1</v>
      </c>
      <c r="E19" s="11">
        <v>234.13</v>
      </c>
      <c r="F19" s="22">
        <f t="shared" si="0"/>
        <v>234.13</v>
      </c>
    </row>
    <row r="20" spans="1:6" ht="12.75" customHeight="1">
      <c r="A20" s="12"/>
      <c r="B20" s="16" t="s">
        <v>36</v>
      </c>
      <c r="C20" s="18" t="s">
        <v>18</v>
      </c>
      <c r="D20" s="11">
        <v>1</v>
      </c>
      <c r="E20" s="11"/>
      <c r="F20" s="22">
        <f t="shared" si="0"/>
        <v>0</v>
      </c>
    </row>
    <row r="21" spans="1:6" ht="12.75" customHeight="1">
      <c r="A21" s="12"/>
      <c r="B21" s="16" t="s">
        <v>37</v>
      </c>
      <c r="C21" s="18" t="s">
        <v>45</v>
      </c>
      <c r="D21" s="11">
        <v>5</v>
      </c>
      <c r="E21" s="11"/>
      <c r="F21" s="22">
        <f t="shared" si="0"/>
        <v>0</v>
      </c>
    </row>
    <row r="22" spans="1:6" ht="12.75" customHeight="1">
      <c r="A22" s="12"/>
      <c r="B22" s="16" t="s">
        <v>38</v>
      </c>
      <c r="C22" s="18" t="s">
        <v>18</v>
      </c>
      <c r="D22" s="11">
        <v>1</v>
      </c>
      <c r="E22" s="11"/>
      <c r="F22" s="22">
        <f t="shared" si="0"/>
        <v>0</v>
      </c>
    </row>
    <row r="23" spans="1:6" ht="12.75" customHeight="1">
      <c r="A23" s="12"/>
      <c r="B23" s="16" t="s">
        <v>39</v>
      </c>
      <c r="C23" s="18" t="s">
        <v>18</v>
      </c>
      <c r="D23" s="11">
        <v>1</v>
      </c>
      <c r="E23" s="11"/>
      <c r="F23" s="22">
        <f t="shared" si="0"/>
        <v>0</v>
      </c>
    </row>
    <row r="24" spans="1:6" ht="12.75" customHeight="1">
      <c r="A24" s="12"/>
      <c r="B24" s="16" t="s">
        <v>23</v>
      </c>
      <c r="C24" s="18" t="s">
        <v>18</v>
      </c>
      <c r="D24" s="11">
        <v>1</v>
      </c>
      <c r="E24" s="11"/>
      <c r="F24" s="22">
        <f t="shared" si="0"/>
        <v>0</v>
      </c>
    </row>
    <row r="25" spans="1:6" ht="12.75" customHeight="1">
      <c r="A25" s="12"/>
      <c r="B25" s="16" t="s">
        <v>25</v>
      </c>
      <c r="C25" s="18" t="s">
        <v>18</v>
      </c>
      <c r="D25" s="11">
        <v>6</v>
      </c>
      <c r="E25" s="11"/>
      <c r="F25" s="22">
        <f t="shared" si="0"/>
        <v>0</v>
      </c>
    </row>
    <row r="26" spans="1:6" ht="12.75" customHeight="1">
      <c r="A26" s="12"/>
      <c r="B26" s="16" t="s">
        <v>25</v>
      </c>
      <c r="C26" s="18" t="s">
        <v>18</v>
      </c>
      <c r="D26" s="11">
        <v>2</v>
      </c>
      <c r="E26" s="11"/>
      <c r="F26" s="22">
        <f t="shared" si="0"/>
        <v>0</v>
      </c>
    </row>
    <row r="27" spans="1:6" ht="12.75" customHeight="1">
      <c r="A27" s="12"/>
      <c r="B27" s="16" t="s">
        <v>40</v>
      </c>
      <c r="C27" s="18" t="s">
        <v>20</v>
      </c>
      <c r="D27" s="11">
        <v>1</v>
      </c>
      <c r="E27" s="11"/>
      <c r="F27" s="22">
        <f t="shared" si="0"/>
        <v>0</v>
      </c>
    </row>
    <row r="28" spans="1:6" ht="12.75" customHeight="1">
      <c r="A28" s="12"/>
      <c r="B28" s="16" t="s">
        <v>41</v>
      </c>
      <c r="C28" s="18" t="s">
        <v>45</v>
      </c>
      <c r="D28" s="11">
        <v>2</v>
      </c>
      <c r="E28" s="11"/>
      <c r="F28" s="22">
        <f t="shared" si="0"/>
        <v>0</v>
      </c>
    </row>
    <row r="29" spans="1:6" ht="12.75" customHeight="1">
      <c r="A29" s="12"/>
      <c r="B29" s="16" t="s">
        <v>42</v>
      </c>
      <c r="C29" s="18" t="s">
        <v>46</v>
      </c>
      <c r="D29" s="11">
        <v>10</v>
      </c>
      <c r="E29" s="11"/>
      <c r="F29" s="22">
        <f t="shared" si="0"/>
        <v>0</v>
      </c>
    </row>
    <row r="30" spans="1:6" ht="12.75" customHeight="1">
      <c r="A30" s="12"/>
      <c r="B30" s="16" t="s">
        <v>43</v>
      </c>
      <c r="C30" s="18" t="s">
        <v>24</v>
      </c>
      <c r="D30" s="11">
        <v>2</v>
      </c>
      <c r="E30" s="11">
        <v>40</v>
      </c>
      <c r="F30" s="22">
        <f t="shared" si="0"/>
        <v>80</v>
      </c>
    </row>
    <row r="31" spans="1:6" ht="12.75" customHeight="1">
      <c r="A31" s="12"/>
      <c r="B31" s="16" t="s">
        <v>44</v>
      </c>
      <c r="C31" s="18" t="s">
        <v>18</v>
      </c>
      <c r="D31" s="11">
        <v>1</v>
      </c>
      <c r="E31" s="11"/>
      <c r="F31" s="22">
        <f t="shared" si="0"/>
        <v>0</v>
      </c>
    </row>
    <row r="32" spans="1:6" s="3" customFormat="1" ht="12.75">
      <c r="A32" s="24"/>
      <c r="B32" s="25" t="s">
        <v>47</v>
      </c>
      <c r="C32" s="26"/>
      <c r="D32" s="26"/>
      <c r="E32" s="26"/>
      <c r="F32" s="27">
        <f>SUM(F12:F31)</f>
        <v>443.98</v>
      </c>
    </row>
    <row r="33" spans="1:6" ht="12.75" customHeight="1">
      <c r="A33" s="12"/>
      <c r="B33" s="33" t="s">
        <v>48</v>
      </c>
      <c r="C33" s="34"/>
      <c r="D33" s="34"/>
      <c r="E33" s="34"/>
      <c r="F33" s="35"/>
    </row>
    <row r="34" spans="1:6" ht="12.75">
      <c r="A34" s="12"/>
      <c r="B34" s="2" t="s">
        <v>49</v>
      </c>
      <c r="C34" s="4" t="s">
        <v>20</v>
      </c>
      <c r="D34" s="23">
        <v>1</v>
      </c>
      <c r="E34" s="17">
        <v>360.68</v>
      </c>
      <c r="F34" s="31">
        <f>D34*E34</f>
        <v>360.68</v>
      </c>
    </row>
    <row r="35" spans="1:6" ht="12.75">
      <c r="A35" s="12"/>
      <c r="B35" s="2" t="s">
        <v>50</v>
      </c>
      <c r="C35" s="4" t="s">
        <v>20</v>
      </c>
      <c r="D35" s="23">
        <v>1</v>
      </c>
      <c r="E35" s="17">
        <v>14.56</v>
      </c>
      <c r="F35" s="31">
        <f aca="true" t="shared" si="1" ref="F35:F48">D35*E35</f>
        <v>14.56</v>
      </c>
    </row>
    <row r="36" spans="1:6" ht="12.75">
      <c r="A36" s="12"/>
      <c r="B36" s="2" t="s">
        <v>51</v>
      </c>
      <c r="C36" s="4" t="s">
        <v>96</v>
      </c>
      <c r="D36" s="23">
        <v>1</v>
      </c>
      <c r="E36" s="17"/>
      <c r="F36" s="31">
        <f t="shared" si="1"/>
        <v>0</v>
      </c>
    </row>
    <row r="37" spans="1:6" ht="12.75">
      <c r="A37" s="12"/>
      <c r="B37" s="2" t="s">
        <v>52</v>
      </c>
      <c r="C37" s="4" t="s">
        <v>20</v>
      </c>
      <c r="D37" s="23">
        <v>1</v>
      </c>
      <c r="E37" s="17">
        <v>137.3</v>
      </c>
      <c r="F37" s="31">
        <f t="shared" si="1"/>
        <v>137.3</v>
      </c>
    </row>
    <row r="38" spans="1:6" ht="12.75">
      <c r="A38" s="14"/>
      <c r="B38" s="2" t="s">
        <v>53</v>
      </c>
      <c r="C38" s="4" t="s">
        <v>20</v>
      </c>
      <c r="D38" s="23">
        <v>1</v>
      </c>
      <c r="E38" s="17"/>
      <c r="F38" s="31">
        <f t="shared" si="1"/>
        <v>0</v>
      </c>
    </row>
    <row r="39" spans="1:6" ht="12.75">
      <c r="A39" s="12"/>
      <c r="B39" s="2" t="s">
        <v>54</v>
      </c>
      <c r="C39" s="4" t="s">
        <v>96</v>
      </c>
      <c r="D39" s="23">
        <v>1</v>
      </c>
      <c r="E39" s="17">
        <v>147</v>
      </c>
      <c r="F39" s="31">
        <f t="shared" si="1"/>
        <v>147</v>
      </c>
    </row>
    <row r="40" spans="1:6" ht="12.75">
      <c r="A40" s="12"/>
      <c r="B40" s="2" t="s">
        <v>55</v>
      </c>
      <c r="C40" s="15" t="s">
        <v>20</v>
      </c>
      <c r="D40" s="23">
        <v>1</v>
      </c>
      <c r="E40" s="19"/>
      <c r="F40" s="31">
        <f t="shared" si="1"/>
        <v>0</v>
      </c>
    </row>
    <row r="41" spans="1:6" ht="12.75">
      <c r="A41" s="14"/>
      <c r="B41" s="13" t="s">
        <v>41</v>
      </c>
      <c r="C41" s="20" t="s">
        <v>45</v>
      </c>
      <c r="D41" s="20">
        <v>2</v>
      </c>
      <c r="E41" s="20"/>
      <c r="F41" s="31">
        <f t="shared" si="1"/>
        <v>0</v>
      </c>
    </row>
    <row r="42" spans="1:6" ht="12.75">
      <c r="A42" s="12"/>
      <c r="B42" s="13" t="s">
        <v>56</v>
      </c>
      <c r="C42" s="20" t="s">
        <v>20</v>
      </c>
      <c r="D42" s="23">
        <v>1</v>
      </c>
      <c r="E42" s="20"/>
      <c r="F42" s="31">
        <f t="shared" si="1"/>
        <v>0</v>
      </c>
    </row>
    <row r="43" spans="1:6" ht="12.75">
      <c r="A43" s="12"/>
      <c r="B43" s="13" t="s">
        <v>57</v>
      </c>
      <c r="C43" s="20" t="s">
        <v>20</v>
      </c>
      <c r="D43" s="23">
        <v>1</v>
      </c>
      <c r="E43" s="20">
        <v>14.78</v>
      </c>
      <c r="F43" s="31">
        <f t="shared" si="1"/>
        <v>14.78</v>
      </c>
    </row>
    <row r="44" spans="1:6" ht="12.75">
      <c r="A44" s="14"/>
      <c r="B44" s="13" t="s">
        <v>58</v>
      </c>
      <c r="C44" s="20" t="s">
        <v>20</v>
      </c>
      <c r="D44" s="23">
        <v>1</v>
      </c>
      <c r="E44" s="20">
        <v>6.97</v>
      </c>
      <c r="F44" s="31">
        <f t="shared" si="1"/>
        <v>6.97</v>
      </c>
    </row>
    <row r="45" spans="1:6" ht="12.75">
      <c r="A45" s="12"/>
      <c r="B45" s="13" t="s">
        <v>59</v>
      </c>
      <c r="C45" s="20" t="s">
        <v>20</v>
      </c>
      <c r="D45" s="23">
        <v>1</v>
      </c>
      <c r="E45" s="20"/>
      <c r="F45" s="31">
        <f t="shared" si="1"/>
        <v>0</v>
      </c>
    </row>
    <row r="46" spans="1:6" ht="12.75">
      <c r="A46" s="12"/>
      <c r="B46" s="13" t="s">
        <v>60</v>
      </c>
      <c r="C46" s="20" t="s">
        <v>18</v>
      </c>
      <c r="D46" s="20">
        <v>3</v>
      </c>
      <c r="E46" s="20"/>
      <c r="F46" s="31">
        <f t="shared" si="1"/>
        <v>0</v>
      </c>
    </row>
    <row r="47" spans="1:6" ht="12.75" customHeight="1">
      <c r="A47" s="14"/>
      <c r="B47" s="13" t="s">
        <v>37</v>
      </c>
      <c r="C47" s="20" t="s">
        <v>45</v>
      </c>
      <c r="D47" s="20">
        <v>5</v>
      </c>
      <c r="E47" s="20"/>
      <c r="F47" s="31">
        <f t="shared" si="1"/>
        <v>0</v>
      </c>
    </row>
    <row r="48" spans="1:6" ht="12.75">
      <c r="A48" s="12"/>
      <c r="B48" s="13" t="s">
        <v>42</v>
      </c>
      <c r="C48" s="20" t="s">
        <v>46</v>
      </c>
      <c r="D48" s="20">
        <v>10</v>
      </c>
      <c r="E48" s="20"/>
      <c r="F48" s="31">
        <f t="shared" si="1"/>
        <v>0</v>
      </c>
    </row>
    <row r="49" spans="1:6" s="3" customFormat="1" ht="12.75">
      <c r="A49" s="28"/>
      <c r="B49" s="29" t="s">
        <v>47</v>
      </c>
      <c r="C49" s="30"/>
      <c r="D49" s="30"/>
      <c r="E49" s="30"/>
      <c r="F49" s="32">
        <f>SUM(F34:F48)</f>
        <v>681.29</v>
      </c>
    </row>
    <row r="50" spans="1:6" s="3" customFormat="1" ht="12.75">
      <c r="A50" s="28"/>
      <c r="B50" s="36" t="s">
        <v>100</v>
      </c>
      <c r="C50" s="37"/>
      <c r="D50" s="37"/>
      <c r="E50" s="37"/>
      <c r="F50" s="38"/>
    </row>
    <row r="51" spans="1:6" ht="12.75">
      <c r="A51" s="14"/>
      <c r="B51" s="13" t="s">
        <v>61</v>
      </c>
      <c r="C51" s="20" t="s">
        <v>97</v>
      </c>
      <c r="D51" s="20">
        <v>1</v>
      </c>
      <c r="E51" s="20"/>
      <c r="F51" s="20">
        <f>D51*E51</f>
        <v>0</v>
      </c>
    </row>
    <row r="52" spans="1:6" ht="12.75">
      <c r="A52" s="12"/>
      <c r="B52" s="13" t="s">
        <v>62</v>
      </c>
      <c r="C52" s="20" t="s">
        <v>20</v>
      </c>
      <c r="D52" s="20">
        <v>1</v>
      </c>
      <c r="E52" s="20"/>
      <c r="F52" s="20">
        <f aca="true" t="shared" si="2" ref="F52:F63">D52*E52</f>
        <v>0</v>
      </c>
    </row>
    <row r="53" spans="1:6" ht="12.75">
      <c r="A53" s="12"/>
      <c r="B53" s="13" t="s">
        <v>63</v>
      </c>
      <c r="C53" s="20" t="s">
        <v>20</v>
      </c>
      <c r="D53" s="20">
        <v>1</v>
      </c>
      <c r="E53" s="20"/>
      <c r="F53" s="20">
        <f t="shared" si="2"/>
        <v>0</v>
      </c>
    </row>
    <row r="54" spans="1:6" ht="12.75" customHeight="1">
      <c r="A54" s="14"/>
      <c r="B54" s="13" t="s">
        <v>64</v>
      </c>
      <c r="C54" s="20" t="s">
        <v>20</v>
      </c>
      <c r="D54" s="20">
        <v>7</v>
      </c>
      <c r="E54" s="20">
        <v>15.11</v>
      </c>
      <c r="F54" s="20">
        <f t="shared" si="2"/>
        <v>105.77</v>
      </c>
    </row>
    <row r="55" spans="1:6" ht="12.75">
      <c r="A55" s="12"/>
      <c r="B55" s="13" t="s">
        <v>65</v>
      </c>
      <c r="C55" s="20" t="s">
        <v>97</v>
      </c>
      <c r="D55" s="20">
        <v>1</v>
      </c>
      <c r="E55" s="20">
        <v>2.21</v>
      </c>
      <c r="F55" s="20">
        <f t="shared" si="2"/>
        <v>2.21</v>
      </c>
    </row>
    <row r="56" spans="1:6" ht="12.75">
      <c r="A56" s="12"/>
      <c r="B56" s="13" t="s">
        <v>41</v>
      </c>
      <c r="C56" s="20" t="s">
        <v>45</v>
      </c>
      <c r="D56" s="20">
        <v>2</v>
      </c>
      <c r="E56" s="20"/>
      <c r="F56" s="20">
        <f t="shared" si="2"/>
        <v>0</v>
      </c>
    </row>
    <row r="57" spans="1:6" ht="12.75">
      <c r="A57" s="14"/>
      <c r="B57" s="13" t="s">
        <v>66</v>
      </c>
      <c r="C57" s="20" t="s">
        <v>20</v>
      </c>
      <c r="D57" s="20">
        <v>1</v>
      </c>
      <c r="E57" s="20"/>
      <c r="F57" s="20">
        <f t="shared" si="2"/>
        <v>0</v>
      </c>
    </row>
    <row r="58" spans="1:6" ht="12.75">
      <c r="A58" s="12"/>
      <c r="B58" s="13" t="s">
        <v>50</v>
      </c>
      <c r="C58" s="20" t="s">
        <v>20</v>
      </c>
      <c r="D58" s="20">
        <v>1</v>
      </c>
      <c r="E58" s="20">
        <v>14.56</v>
      </c>
      <c r="F58" s="20">
        <f t="shared" si="2"/>
        <v>14.56</v>
      </c>
    </row>
    <row r="59" spans="1:6" ht="12.75">
      <c r="A59" s="12"/>
      <c r="B59" s="13" t="s">
        <v>67</v>
      </c>
      <c r="C59" s="20" t="s">
        <v>20</v>
      </c>
      <c r="D59" s="20">
        <v>1</v>
      </c>
      <c r="E59" s="20">
        <v>6.88</v>
      </c>
      <c r="F59" s="20">
        <f t="shared" si="2"/>
        <v>6.88</v>
      </c>
    </row>
    <row r="60" spans="1:6" ht="12.75">
      <c r="A60" s="14"/>
      <c r="B60" s="13" t="s">
        <v>34</v>
      </c>
      <c r="C60" s="20" t="s">
        <v>18</v>
      </c>
      <c r="D60" s="20">
        <v>1</v>
      </c>
      <c r="E60" s="20"/>
      <c r="F60" s="20">
        <f t="shared" si="2"/>
        <v>0</v>
      </c>
    </row>
    <row r="61" spans="1:6" ht="12.75">
      <c r="A61" s="12"/>
      <c r="B61" s="13" t="s">
        <v>60</v>
      </c>
      <c r="C61" s="20" t="s">
        <v>18</v>
      </c>
      <c r="D61" s="20">
        <v>5</v>
      </c>
      <c r="E61" s="20"/>
      <c r="F61" s="20">
        <f t="shared" si="2"/>
        <v>0</v>
      </c>
    </row>
    <row r="62" spans="1:6" ht="12.75">
      <c r="A62" s="12"/>
      <c r="B62" s="13" t="s">
        <v>42</v>
      </c>
      <c r="C62" s="20" t="s">
        <v>46</v>
      </c>
      <c r="D62" s="20">
        <v>10</v>
      </c>
      <c r="E62" s="20"/>
      <c r="F62" s="20">
        <f t="shared" si="2"/>
        <v>0</v>
      </c>
    </row>
    <row r="63" spans="1:6" ht="12.75">
      <c r="A63" s="14"/>
      <c r="B63" s="13" t="s">
        <v>37</v>
      </c>
      <c r="C63" s="20" t="s">
        <v>45</v>
      </c>
      <c r="D63" s="20">
        <v>5</v>
      </c>
      <c r="E63" s="20"/>
      <c r="F63" s="20">
        <f t="shared" si="2"/>
        <v>0</v>
      </c>
    </row>
    <row r="64" spans="1:6" s="3" customFormat="1" ht="12.75">
      <c r="A64" s="28"/>
      <c r="B64" s="29" t="s">
        <v>47</v>
      </c>
      <c r="C64" s="30"/>
      <c r="D64" s="30"/>
      <c r="E64" s="30"/>
      <c r="F64" s="30">
        <f>SUM(F51:F63)</f>
        <v>129.42</v>
      </c>
    </row>
    <row r="65" spans="1:6" s="3" customFormat="1" ht="12.75">
      <c r="A65" s="28"/>
      <c r="B65" s="36" t="s">
        <v>101</v>
      </c>
      <c r="C65" s="37"/>
      <c r="D65" s="37"/>
      <c r="E65" s="37"/>
      <c r="F65" s="38"/>
    </row>
    <row r="66" spans="1:6" ht="12.75">
      <c r="A66" s="12"/>
      <c r="B66" s="13" t="s">
        <v>19</v>
      </c>
      <c r="C66" s="20" t="s">
        <v>20</v>
      </c>
      <c r="D66" s="20">
        <v>1</v>
      </c>
      <c r="E66" s="20">
        <v>61</v>
      </c>
      <c r="F66" s="20">
        <f>D66*E66</f>
        <v>61</v>
      </c>
    </row>
    <row r="67" spans="1:6" ht="12.75">
      <c r="A67" s="14"/>
      <c r="B67" s="13" t="s">
        <v>30</v>
      </c>
      <c r="C67" s="20" t="s">
        <v>20</v>
      </c>
      <c r="D67" s="20">
        <v>1</v>
      </c>
      <c r="E67" s="20"/>
      <c r="F67" s="20">
        <f aca="true" t="shared" si="3" ref="F67:F82">D67*E67</f>
        <v>0</v>
      </c>
    </row>
    <row r="68" spans="1:6" ht="12.75">
      <c r="A68" s="12"/>
      <c r="B68" s="13" t="s">
        <v>52</v>
      </c>
      <c r="C68" s="20" t="s">
        <v>20</v>
      </c>
      <c r="D68" s="20">
        <v>1</v>
      </c>
      <c r="E68" s="20">
        <v>137.3</v>
      </c>
      <c r="F68" s="20">
        <f t="shared" si="3"/>
        <v>137.3</v>
      </c>
    </row>
    <row r="69" spans="1:6" ht="12.75">
      <c r="A69" s="12"/>
      <c r="B69" s="13" t="s">
        <v>68</v>
      </c>
      <c r="C69" s="20" t="s">
        <v>96</v>
      </c>
      <c r="D69" s="20">
        <v>1</v>
      </c>
      <c r="E69" s="20">
        <v>143</v>
      </c>
      <c r="F69" s="20">
        <f t="shared" si="3"/>
        <v>143</v>
      </c>
    </row>
    <row r="70" spans="1:6" ht="12.75">
      <c r="A70" s="14"/>
      <c r="B70" s="13" t="s">
        <v>21</v>
      </c>
      <c r="C70" s="20" t="s">
        <v>20</v>
      </c>
      <c r="D70" s="20">
        <v>6</v>
      </c>
      <c r="E70" s="20">
        <v>15.11</v>
      </c>
      <c r="F70" s="20">
        <f t="shared" si="3"/>
        <v>90.66</v>
      </c>
    </row>
    <row r="71" spans="1:6" ht="12.75">
      <c r="A71" s="12"/>
      <c r="B71" s="13" t="s">
        <v>69</v>
      </c>
      <c r="C71" s="20" t="s">
        <v>20</v>
      </c>
      <c r="D71" s="20">
        <v>1</v>
      </c>
      <c r="E71" s="20">
        <v>298.6</v>
      </c>
      <c r="F71" s="20">
        <f t="shared" si="3"/>
        <v>298.6</v>
      </c>
    </row>
    <row r="72" spans="1:6" ht="12.75">
      <c r="A72" s="2"/>
      <c r="B72" s="2" t="s">
        <v>70</v>
      </c>
      <c r="C72" s="4" t="s">
        <v>20</v>
      </c>
      <c r="D72" s="4">
        <v>1</v>
      </c>
      <c r="E72" s="4">
        <v>69.41</v>
      </c>
      <c r="F72" s="20">
        <f t="shared" si="3"/>
        <v>69.41</v>
      </c>
    </row>
    <row r="73" spans="1:6" ht="12.75">
      <c r="A73" s="2"/>
      <c r="B73" s="2" t="s">
        <v>55</v>
      </c>
      <c r="C73" s="4" t="s">
        <v>20</v>
      </c>
      <c r="D73" s="4">
        <v>1</v>
      </c>
      <c r="E73" s="4"/>
      <c r="F73" s="20">
        <f t="shared" si="3"/>
        <v>0</v>
      </c>
    </row>
    <row r="74" spans="1:6" ht="12.75">
      <c r="A74" s="2"/>
      <c r="B74" s="2" t="s">
        <v>34</v>
      </c>
      <c r="C74" s="4" t="s">
        <v>18</v>
      </c>
      <c r="D74" s="4">
        <v>1</v>
      </c>
      <c r="E74" s="4"/>
      <c r="F74" s="20">
        <f t="shared" si="3"/>
        <v>0</v>
      </c>
    </row>
    <row r="75" spans="1:6" ht="12.75">
      <c r="A75" s="2"/>
      <c r="B75" s="2" t="s">
        <v>71</v>
      </c>
      <c r="C75" s="4" t="s">
        <v>17</v>
      </c>
      <c r="D75" s="4">
        <v>2</v>
      </c>
      <c r="E75" s="4"/>
      <c r="F75" s="20">
        <f t="shared" si="3"/>
        <v>0</v>
      </c>
    </row>
    <row r="76" spans="1:6" ht="12.75">
      <c r="A76" s="2"/>
      <c r="B76" s="2" t="s">
        <v>23</v>
      </c>
      <c r="C76" s="4" t="s">
        <v>18</v>
      </c>
      <c r="D76" s="4">
        <v>1</v>
      </c>
      <c r="E76" s="4"/>
      <c r="F76" s="20">
        <f t="shared" si="3"/>
        <v>0</v>
      </c>
    </row>
    <row r="77" spans="1:6" ht="12.75">
      <c r="A77" s="2"/>
      <c r="B77" s="2" t="s">
        <v>41</v>
      </c>
      <c r="C77" s="4" t="s">
        <v>45</v>
      </c>
      <c r="D77" s="4">
        <v>2</v>
      </c>
      <c r="E77" s="4"/>
      <c r="F77" s="20">
        <f t="shared" si="3"/>
        <v>0</v>
      </c>
    </row>
    <row r="78" spans="1:6" ht="12.75">
      <c r="A78" s="2"/>
      <c r="B78" s="2" t="s">
        <v>72</v>
      </c>
      <c r="C78" s="4" t="s">
        <v>96</v>
      </c>
      <c r="D78" s="4">
        <v>1</v>
      </c>
      <c r="E78" s="4">
        <v>231.34</v>
      </c>
      <c r="F78" s="20">
        <f t="shared" si="3"/>
        <v>231.34</v>
      </c>
    </row>
    <row r="79" spans="1:6" ht="12.75">
      <c r="A79" s="2"/>
      <c r="B79" s="2" t="s">
        <v>36</v>
      </c>
      <c r="C79" s="4" t="s">
        <v>18</v>
      </c>
      <c r="D79" s="4">
        <v>1</v>
      </c>
      <c r="E79" s="4"/>
      <c r="F79" s="20">
        <f t="shared" si="3"/>
        <v>0</v>
      </c>
    </row>
    <row r="80" spans="1:6" ht="12.75">
      <c r="A80" s="2"/>
      <c r="B80" s="2" t="s">
        <v>60</v>
      </c>
      <c r="C80" s="4" t="s">
        <v>18</v>
      </c>
      <c r="D80" s="4">
        <v>6</v>
      </c>
      <c r="E80" s="4"/>
      <c r="F80" s="20">
        <f t="shared" si="3"/>
        <v>0</v>
      </c>
    </row>
    <row r="81" spans="1:6" ht="12.75">
      <c r="A81" s="2"/>
      <c r="B81" s="2" t="s">
        <v>42</v>
      </c>
      <c r="C81" s="4" t="s">
        <v>46</v>
      </c>
      <c r="D81" s="4">
        <v>10</v>
      </c>
      <c r="E81" s="4"/>
      <c r="F81" s="20">
        <f t="shared" si="3"/>
        <v>0</v>
      </c>
    </row>
    <row r="82" spans="1:6" ht="12.75">
      <c r="A82" s="2"/>
      <c r="B82" s="2" t="s">
        <v>37</v>
      </c>
      <c r="C82" s="4" t="s">
        <v>45</v>
      </c>
      <c r="D82" s="4">
        <v>5</v>
      </c>
      <c r="E82" s="4"/>
      <c r="F82" s="20">
        <f t="shared" si="3"/>
        <v>0</v>
      </c>
    </row>
    <row r="83" spans="1:6" s="3" customFormat="1" ht="12.75">
      <c r="A83" s="5"/>
      <c r="B83" s="5" t="s">
        <v>47</v>
      </c>
      <c r="C83" s="8"/>
      <c r="D83" s="8"/>
      <c r="E83" s="8"/>
      <c r="F83" s="8">
        <f>SUM(F66:F82)</f>
        <v>1031.31</v>
      </c>
    </row>
    <row r="84" spans="1:6" s="3" customFormat="1" ht="12.75">
      <c r="A84" s="5"/>
      <c r="B84" s="39" t="s">
        <v>102</v>
      </c>
      <c r="C84" s="40"/>
      <c r="D84" s="40"/>
      <c r="E84" s="40"/>
      <c r="F84" s="41"/>
    </row>
    <row r="85" spans="1:6" ht="12.75">
      <c r="A85" s="2"/>
      <c r="B85" s="2" t="s">
        <v>66</v>
      </c>
      <c r="C85" s="4" t="s">
        <v>20</v>
      </c>
      <c r="D85" s="4">
        <v>1</v>
      </c>
      <c r="E85" s="4"/>
      <c r="F85" s="4">
        <f>D85*E85</f>
        <v>0</v>
      </c>
    </row>
    <row r="86" spans="1:6" ht="12.75">
      <c r="A86" s="2"/>
      <c r="B86" s="2" t="s">
        <v>71</v>
      </c>
      <c r="C86" s="4" t="s">
        <v>17</v>
      </c>
      <c r="D86" s="4">
        <v>3</v>
      </c>
      <c r="E86" s="4"/>
      <c r="F86" s="4">
        <f aca="true" t="shared" si="4" ref="F86:F103">D86*E86</f>
        <v>0</v>
      </c>
    </row>
    <row r="87" spans="1:6" ht="12.75">
      <c r="A87" s="2"/>
      <c r="B87" s="2" t="s">
        <v>73</v>
      </c>
      <c r="C87" s="4" t="s">
        <v>20</v>
      </c>
      <c r="D87" s="4">
        <v>1</v>
      </c>
      <c r="E87" s="4">
        <v>33.8</v>
      </c>
      <c r="F87" s="4">
        <f t="shared" si="4"/>
        <v>33.8</v>
      </c>
    </row>
    <row r="88" spans="1:6" ht="12.75">
      <c r="A88" s="2"/>
      <c r="B88" s="2" t="s">
        <v>69</v>
      </c>
      <c r="C88" s="4" t="s">
        <v>96</v>
      </c>
      <c r="D88" s="4">
        <v>1</v>
      </c>
      <c r="E88" s="4">
        <v>298.6</v>
      </c>
      <c r="F88" s="4">
        <f t="shared" si="4"/>
        <v>298.6</v>
      </c>
    </row>
    <row r="89" spans="1:6" ht="12.75">
      <c r="A89" s="2"/>
      <c r="B89" s="2" t="s">
        <v>23</v>
      </c>
      <c r="C89" s="4" t="s">
        <v>18</v>
      </c>
      <c r="D89" s="4">
        <v>1</v>
      </c>
      <c r="E89" s="4"/>
      <c r="F89" s="4">
        <f t="shared" si="4"/>
        <v>0</v>
      </c>
    </row>
    <row r="90" spans="1:6" ht="12.75">
      <c r="A90" s="2"/>
      <c r="B90" s="2" t="s">
        <v>19</v>
      </c>
      <c r="C90" s="4" t="s">
        <v>20</v>
      </c>
      <c r="D90" s="4">
        <v>1</v>
      </c>
      <c r="E90" s="4">
        <v>61</v>
      </c>
      <c r="F90" s="4">
        <f t="shared" si="4"/>
        <v>61</v>
      </c>
    </row>
    <row r="91" spans="1:6" ht="12.75">
      <c r="A91" s="2"/>
      <c r="B91" s="2" t="s">
        <v>70</v>
      </c>
      <c r="C91" s="4" t="s">
        <v>20</v>
      </c>
      <c r="D91" s="4">
        <v>1</v>
      </c>
      <c r="E91" s="4">
        <v>69.41</v>
      </c>
      <c r="F91" s="4">
        <f t="shared" si="4"/>
        <v>69.41</v>
      </c>
    </row>
    <row r="92" spans="1:6" ht="12.75">
      <c r="A92" s="2"/>
      <c r="B92" s="2" t="s">
        <v>74</v>
      </c>
      <c r="C92" s="4" t="s">
        <v>20</v>
      </c>
      <c r="D92" s="4">
        <v>1</v>
      </c>
      <c r="E92" s="4"/>
      <c r="F92" s="4">
        <f t="shared" si="4"/>
        <v>0</v>
      </c>
    </row>
    <row r="93" spans="1:6" ht="12.75">
      <c r="A93" s="2"/>
      <c r="B93" s="2" t="s">
        <v>75</v>
      </c>
      <c r="C93" s="4" t="s">
        <v>20</v>
      </c>
      <c r="D93" s="4">
        <v>1</v>
      </c>
      <c r="E93" s="4">
        <v>92.06</v>
      </c>
      <c r="F93" s="4">
        <f t="shared" si="4"/>
        <v>92.06</v>
      </c>
    </row>
    <row r="94" spans="1:6" ht="12.75">
      <c r="A94" s="2"/>
      <c r="B94" s="2" t="s">
        <v>76</v>
      </c>
      <c r="C94" s="4" t="s">
        <v>96</v>
      </c>
      <c r="D94" s="4">
        <v>1</v>
      </c>
      <c r="E94" s="4"/>
      <c r="F94" s="4">
        <f t="shared" si="4"/>
        <v>0</v>
      </c>
    </row>
    <row r="95" spans="1:6" ht="12.75">
      <c r="A95" s="2"/>
      <c r="B95" s="2" t="s">
        <v>44</v>
      </c>
      <c r="C95" s="4" t="s">
        <v>98</v>
      </c>
      <c r="D95" s="4">
        <v>1</v>
      </c>
      <c r="E95" s="4"/>
      <c r="F95" s="4">
        <f t="shared" si="4"/>
        <v>0</v>
      </c>
    </row>
    <row r="96" spans="1:6" ht="12.75">
      <c r="A96" s="2"/>
      <c r="B96" s="2" t="s">
        <v>41</v>
      </c>
      <c r="C96" s="4" t="s">
        <v>45</v>
      </c>
      <c r="D96" s="4">
        <v>2</v>
      </c>
      <c r="E96" s="4"/>
      <c r="F96" s="4">
        <f t="shared" si="4"/>
        <v>0</v>
      </c>
    </row>
    <row r="97" spans="1:6" ht="12.75">
      <c r="A97" s="2"/>
      <c r="B97" s="2" t="s">
        <v>34</v>
      </c>
      <c r="C97" s="4" t="s">
        <v>18</v>
      </c>
      <c r="D97" s="4">
        <v>1</v>
      </c>
      <c r="E97" s="4"/>
      <c r="F97" s="4">
        <f t="shared" si="4"/>
        <v>0</v>
      </c>
    </row>
    <row r="98" spans="1:6" ht="12.75">
      <c r="A98" s="2"/>
      <c r="B98" s="2" t="s">
        <v>25</v>
      </c>
      <c r="C98" s="4" t="s">
        <v>18</v>
      </c>
      <c r="D98" s="4">
        <v>2</v>
      </c>
      <c r="E98" s="4"/>
      <c r="F98" s="4">
        <f t="shared" si="4"/>
        <v>0</v>
      </c>
    </row>
    <row r="99" spans="1:6" ht="12.75">
      <c r="A99" s="2"/>
      <c r="B99" s="9" t="s">
        <v>77</v>
      </c>
      <c r="C99" s="4" t="s">
        <v>18</v>
      </c>
      <c r="D99" s="4">
        <v>3</v>
      </c>
      <c r="E99" s="4"/>
      <c r="F99" s="4">
        <f t="shared" si="4"/>
        <v>0</v>
      </c>
    </row>
    <row r="100" spans="1:6" ht="12.75">
      <c r="A100" s="2"/>
      <c r="B100" s="9" t="s">
        <v>42</v>
      </c>
      <c r="C100" s="4" t="s">
        <v>46</v>
      </c>
      <c r="D100" s="4">
        <v>10</v>
      </c>
      <c r="E100" s="4"/>
      <c r="F100" s="4">
        <f t="shared" si="4"/>
        <v>0</v>
      </c>
    </row>
    <row r="101" spans="1:6" ht="12.75">
      <c r="A101" s="2"/>
      <c r="B101" s="9" t="s">
        <v>37</v>
      </c>
      <c r="C101" s="4" t="s">
        <v>45</v>
      </c>
      <c r="D101" s="4">
        <v>5</v>
      </c>
      <c r="E101" s="4"/>
      <c r="F101" s="4">
        <f t="shared" si="4"/>
        <v>0</v>
      </c>
    </row>
    <row r="102" spans="1:6" ht="12.75">
      <c r="A102" s="2"/>
      <c r="B102" s="9" t="s">
        <v>78</v>
      </c>
      <c r="C102" s="4" t="s">
        <v>18</v>
      </c>
      <c r="D102" s="4">
        <v>2</v>
      </c>
      <c r="E102" s="4"/>
      <c r="F102" s="4">
        <f t="shared" si="4"/>
        <v>0</v>
      </c>
    </row>
    <row r="103" spans="1:6" ht="12.75">
      <c r="A103" s="2"/>
      <c r="B103" s="9" t="s">
        <v>79</v>
      </c>
      <c r="C103" s="4" t="s">
        <v>18</v>
      </c>
      <c r="D103" s="4">
        <v>3</v>
      </c>
      <c r="E103" s="4"/>
      <c r="F103" s="4">
        <f t="shared" si="4"/>
        <v>0</v>
      </c>
    </row>
    <row r="104" spans="1:6" s="3" customFormat="1" ht="12.75">
      <c r="A104" s="5"/>
      <c r="B104" s="5" t="s">
        <v>47</v>
      </c>
      <c r="C104" s="8"/>
      <c r="D104" s="8"/>
      <c r="E104" s="8"/>
      <c r="F104" s="8">
        <f>SUM(F85:F103)</f>
        <v>554.8700000000001</v>
      </c>
    </row>
    <row r="105" spans="1:6" s="3" customFormat="1" ht="12.75">
      <c r="A105" s="5"/>
      <c r="B105" s="39" t="s">
        <v>103</v>
      </c>
      <c r="C105" s="40"/>
      <c r="D105" s="40"/>
      <c r="E105" s="40"/>
      <c r="F105" s="41"/>
    </row>
    <row r="106" spans="1:6" ht="12.75">
      <c r="A106" s="2"/>
      <c r="B106" s="2" t="s">
        <v>26</v>
      </c>
      <c r="C106" s="4" t="s">
        <v>98</v>
      </c>
      <c r="D106" s="4">
        <v>1</v>
      </c>
      <c r="E106" s="4"/>
      <c r="F106" s="4">
        <f>D106*E106</f>
        <v>0</v>
      </c>
    </row>
    <row r="107" spans="1:6" ht="12.75">
      <c r="A107" s="2"/>
      <c r="B107" s="2" t="s">
        <v>67</v>
      </c>
      <c r="C107" s="4" t="s">
        <v>20</v>
      </c>
      <c r="D107" s="4">
        <v>1</v>
      </c>
      <c r="E107" s="20">
        <v>6.88</v>
      </c>
      <c r="F107" s="4">
        <f aca="true" t="shared" si="5" ref="F107:F124">D107*E107</f>
        <v>6.88</v>
      </c>
    </row>
    <row r="108" spans="1:6" ht="12.75">
      <c r="A108" s="2"/>
      <c r="B108" s="2" t="s">
        <v>34</v>
      </c>
      <c r="C108" s="4" t="s">
        <v>18</v>
      </c>
      <c r="D108" s="4">
        <v>1</v>
      </c>
      <c r="E108" s="4"/>
      <c r="F108" s="4">
        <f t="shared" si="5"/>
        <v>0</v>
      </c>
    </row>
    <row r="109" spans="1:6" ht="12.75">
      <c r="A109" s="2"/>
      <c r="B109" s="2" t="s">
        <v>19</v>
      </c>
      <c r="C109" s="4" t="s">
        <v>20</v>
      </c>
      <c r="D109" s="4">
        <v>1</v>
      </c>
      <c r="E109" s="4">
        <v>61</v>
      </c>
      <c r="F109" s="4">
        <f t="shared" si="5"/>
        <v>61</v>
      </c>
    </row>
    <row r="110" spans="1:6" ht="12.75">
      <c r="A110" s="2"/>
      <c r="B110" s="2" t="s">
        <v>52</v>
      </c>
      <c r="C110" s="4" t="s">
        <v>20</v>
      </c>
      <c r="D110" s="4">
        <v>10</v>
      </c>
      <c r="E110" s="4">
        <v>137.3</v>
      </c>
      <c r="F110" s="4">
        <f t="shared" si="5"/>
        <v>1373</v>
      </c>
    </row>
    <row r="111" spans="1:6" ht="12.75">
      <c r="A111" s="2"/>
      <c r="B111" s="2" t="s">
        <v>66</v>
      </c>
      <c r="C111" s="4" t="s">
        <v>20</v>
      </c>
      <c r="D111" s="4">
        <v>1</v>
      </c>
      <c r="E111" s="4"/>
      <c r="F111" s="4">
        <f t="shared" si="5"/>
        <v>0</v>
      </c>
    </row>
    <row r="112" spans="1:6" ht="12.75">
      <c r="A112" s="2"/>
      <c r="B112" s="2" t="s">
        <v>21</v>
      </c>
      <c r="C112" s="4" t="s">
        <v>20</v>
      </c>
      <c r="D112" s="4">
        <v>4</v>
      </c>
      <c r="E112" s="4">
        <v>15.11</v>
      </c>
      <c r="F112" s="4">
        <f t="shared" si="5"/>
        <v>60.44</v>
      </c>
    </row>
    <row r="113" spans="1:6" ht="12.75">
      <c r="A113" s="2"/>
      <c r="B113" s="2" t="s">
        <v>54</v>
      </c>
      <c r="C113" s="4" t="s">
        <v>96</v>
      </c>
      <c r="D113" s="4">
        <v>1</v>
      </c>
      <c r="E113" s="4">
        <v>147</v>
      </c>
      <c r="F113" s="4">
        <f t="shared" si="5"/>
        <v>147</v>
      </c>
    </row>
    <row r="114" spans="1:6" ht="12.75">
      <c r="A114" s="2"/>
      <c r="B114" s="2" t="s">
        <v>55</v>
      </c>
      <c r="C114" s="4" t="s">
        <v>20</v>
      </c>
      <c r="D114" s="4">
        <v>1</v>
      </c>
      <c r="E114" s="4"/>
      <c r="F114" s="4">
        <f t="shared" si="5"/>
        <v>0</v>
      </c>
    </row>
    <row r="115" spans="1:6" ht="12.75">
      <c r="A115" s="2"/>
      <c r="B115" s="2" t="s">
        <v>76</v>
      </c>
      <c r="C115" s="4" t="s">
        <v>96</v>
      </c>
      <c r="D115" s="4">
        <v>1</v>
      </c>
      <c r="E115" s="4"/>
      <c r="F115" s="4">
        <f t="shared" si="5"/>
        <v>0</v>
      </c>
    </row>
    <row r="116" spans="1:6" ht="12.75">
      <c r="A116" s="2"/>
      <c r="B116" s="2" t="s">
        <v>80</v>
      </c>
      <c r="C116" s="4" t="s">
        <v>18</v>
      </c>
      <c r="D116" s="4">
        <v>1</v>
      </c>
      <c r="E116" s="4"/>
      <c r="F116" s="4">
        <f t="shared" si="5"/>
        <v>0</v>
      </c>
    </row>
    <row r="117" spans="1:6" ht="12.75">
      <c r="A117" s="2"/>
      <c r="B117" s="2" t="s">
        <v>81</v>
      </c>
      <c r="C117" s="4" t="s">
        <v>17</v>
      </c>
      <c r="D117" s="4">
        <v>2</v>
      </c>
      <c r="E117" s="4"/>
      <c r="F117" s="4">
        <f t="shared" si="5"/>
        <v>0</v>
      </c>
    </row>
    <row r="118" spans="1:6" ht="12.75">
      <c r="A118" s="2"/>
      <c r="B118" s="2" t="s">
        <v>69</v>
      </c>
      <c r="C118" s="4" t="s">
        <v>96</v>
      </c>
      <c r="D118" s="4">
        <v>1</v>
      </c>
      <c r="E118" s="4">
        <v>298.6</v>
      </c>
      <c r="F118" s="4">
        <f t="shared" si="5"/>
        <v>298.6</v>
      </c>
    </row>
    <row r="119" spans="1:6" ht="12.75">
      <c r="A119" s="2"/>
      <c r="B119" s="2" t="s">
        <v>23</v>
      </c>
      <c r="C119" s="4" t="s">
        <v>18</v>
      </c>
      <c r="D119" s="4">
        <v>1</v>
      </c>
      <c r="E119" s="4"/>
      <c r="F119" s="4">
        <f t="shared" si="5"/>
        <v>0</v>
      </c>
    </row>
    <row r="120" spans="1:6" ht="12.75">
      <c r="A120" s="2"/>
      <c r="B120" s="2" t="s">
        <v>41</v>
      </c>
      <c r="C120" s="4" t="s">
        <v>45</v>
      </c>
      <c r="D120" s="4">
        <v>2</v>
      </c>
      <c r="E120" s="4"/>
      <c r="F120" s="4">
        <f t="shared" si="5"/>
        <v>0</v>
      </c>
    </row>
    <row r="121" spans="1:6" ht="12.75">
      <c r="A121" s="2"/>
      <c r="B121" s="2" t="s">
        <v>37</v>
      </c>
      <c r="C121" s="4" t="s">
        <v>45</v>
      </c>
      <c r="D121" s="4">
        <v>5</v>
      </c>
      <c r="E121" s="4"/>
      <c r="F121" s="4">
        <f t="shared" si="5"/>
        <v>0</v>
      </c>
    </row>
    <row r="122" spans="1:6" ht="12.75">
      <c r="A122" s="2"/>
      <c r="B122" s="9" t="s">
        <v>60</v>
      </c>
      <c r="C122" s="4" t="s">
        <v>18</v>
      </c>
      <c r="D122" s="4">
        <v>3</v>
      </c>
      <c r="E122" s="4"/>
      <c r="F122" s="4">
        <f t="shared" si="5"/>
        <v>0</v>
      </c>
    </row>
    <row r="123" spans="1:6" ht="12.75">
      <c r="A123" s="2"/>
      <c r="B123" s="9" t="s">
        <v>77</v>
      </c>
      <c r="C123" s="4" t="s">
        <v>18</v>
      </c>
      <c r="D123" s="4">
        <v>2</v>
      </c>
      <c r="E123" s="4"/>
      <c r="F123" s="4">
        <f t="shared" si="5"/>
        <v>0</v>
      </c>
    </row>
    <row r="124" spans="1:6" ht="12.75">
      <c r="A124" s="2"/>
      <c r="B124" s="9" t="s">
        <v>42</v>
      </c>
      <c r="C124" s="4" t="s">
        <v>46</v>
      </c>
      <c r="D124" s="4">
        <v>10</v>
      </c>
      <c r="E124" s="4"/>
      <c r="F124" s="4">
        <f t="shared" si="5"/>
        <v>0</v>
      </c>
    </row>
    <row r="125" spans="1:6" s="3" customFormat="1" ht="12.75">
      <c r="A125" s="5"/>
      <c r="B125" s="10" t="s">
        <v>47</v>
      </c>
      <c r="C125" s="8"/>
      <c r="D125" s="8"/>
      <c r="E125" s="8"/>
      <c r="F125" s="8">
        <f>SUM(F106:F124)</f>
        <v>1946.92</v>
      </c>
    </row>
    <row r="126" spans="1:6" s="3" customFormat="1" ht="12.75">
      <c r="A126" s="39" t="s">
        <v>104</v>
      </c>
      <c r="B126" s="40"/>
      <c r="C126" s="40"/>
      <c r="D126" s="40"/>
      <c r="E126" s="40"/>
      <c r="F126" s="41"/>
    </row>
    <row r="127" spans="1:6" ht="12.75">
      <c r="A127" s="2"/>
      <c r="B127" s="2" t="s">
        <v>43</v>
      </c>
      <c r="C127" s="4" t="s">
        <v>24</v>
      </c>
      <c r="D127" s="4">
        <v>3</v>
      </c>
      <c r="E127" s="4">
        <v>40</v>
      </c>
      <c r="F127" s="4">
        <f>D127*E127</f>
        <v>120</v>
      </c>
    </row>
    <row r="128" spans="1:6" ht="12.75">
      <c r="A128" s="2"/>
      <c r="B128" s="2" t="s">
        <v>41</v>
      </c>
      <c r="C128" s="4" t="s">
        <v>46</v>
      </c>
      <c r="D128" s="4">
        <v>50</v>
      </c>
      <c r="E128" s="4"/>
      <c r="F128" s="4">
        <f aca="true" t="shared" si="6" ref="F128:F148">D128*E128</f>
        <v>0</v>
      </c>
    </row>
    <row r="129" spans="1:6" ht="12.75">
      <c r="A129" s="2"/>
      <c r="B129" s="2" t="s">
        <v>29</v>
      </c>
      <c r="C129" s="4" t="s">
        <v>20</v>
      </c>
      <c r="D129" s="4">
        <v>1</v>
      </c>
      <c r="E129" s="4">
        <v>11.66</v>
      </c>
      <c r="F129" s="4">
        <f t="shared" si="6"/>
        <v>11.66</v>
      </c>
    </row>
    <row r="130" spans="1:6" ht="12.75">
      <c r="A130" s="2"/>
      <c r="B130" s="2" t="s">
        <v>55</v>
      </c>
      <c r="C130" s="4" t="s">
        <v>20</v>
      </c>
      <c r="D130" s="4">
        <v>1</v>
      </c>
      <c r="E130" s="4"/>
      <c r="F130" s="4">
        <f t="shared" si="6"/>
        <v>0</v>
      </c>
    </row>
    <row r="131" spans="1:6" ht="12.75">
      <c r="A131" s="2"/>
      <c r="B131" s="2" t="s">
        <v>82</v>
      </c>
      <c r="C131" s="4" t="s">
        <v>20</v>
      </c>
      <c r="D131" s="4">
        <v>1</v>
      </c>
      <c r="E131" s="4"/>
      <c r="F131" s="4">
        <f t="shared" si="6"/>
        <v>0</v>
      </c>
    </row>
    <row r="132" spans="1:6" ht="12.75">
      <c r="A132" s="2"/>
      <c r="B132" s="2" t="s">
        <v>73</v>
      </c>
      <c r="C132" s="4" t="s">
        <v>20</v>
      </c>
      <c r="D132" s="4">
        <v>1</v>
      </c>
      <c r="E132" s="4">
        <v>33.8</v>
      </c>
      <c r="F132" s="4">
        <f t="shared" si="6"/>
        <v>33.8</v>
      </c>
    </row>
    <row r="133" spans="1:6" ht="12.75">
      <c r="A133" s="2"/>
      <c r="B133" s="2" t="s">
        <v>37</v>
      </c>
      <c r="C133" s="4" t="s">
        <v>45</v>
      </c>
      <c r="D133" s="4">
        <v>10</v>
      </c>
      <c r="E133" s="4"/>
      <c r="F133" s="4">
        <f t="shared" si="6"/>
        <v>0</v>
      </c>
    </row>
    <row r="134" spans="1:6" ht="12.75">
      <c r="A134" s="2"/>
      <c r="B134" s="2" t="s">
        <v>83</v>
      </c>
      <c r="C134" s="4" t="s">
        <v>18</v>
      </c>
      <c r="D134" s="4">
        <v>5</v>
      </c>
      <c r="E134" s="4"/>
      <c r="F134" s="4">
        <f t="shared" si="6"/>
        <v>0</v>
      </c>
    </row>
    <row r="135" spans="1:6" ht="12.75">
      <c r="A135" s="2"/>
      <c r="B135" s="2" t="s">
        <v>36</v>
      </c>
      <c r="C135" s="4" t="s">
        <v>18</v>
      </c>
      <c r="D135" s="4">
        <v>2</v>
      </c>
      <c r="E135" s="4"/>
      <c r="F135" s="4">
        <f t="shared" si="6"/>
        <v>0</v>
      </c>
    </row>
    <row r="136" spans="1:6" ht="12.75">
      <c r="A136" s="2"/>
      <c r="B136" s="2" t="s">
        <v>23</v>
      </c>
      <c r="C136" s="4" t="s">
        <v>18</v>
      </c>
      <c r="D136" s="4">
        <v>3</v>
      </c>
      <c r="E136" s="4"/>
      <c r="F136" s="4">
        <f t="shared" si="6"/>
        <v>0</v>
      </c>
    </row>
    <row r="137" spans="1:6" ht="12.75">
      <c r="A137" s="2"/>
      <c r="B137" s="2" t="s">
        <v>84</v>
      </c>
      <c r="C137" s="4" t="s">
        <v>18</v>
      </c>
      <c r="D137" s="4">
        <v>1</v>
      </c>
      <c r="E137" s="4"/>
      <c r="F137" s="4">
        <f t="shared" si="6"/>
        <v>0</v>
      </c>
    </row>
    <row r="138" spans="1:6" ht="12.75">
      <c r="A138" s="2"/>
      <c r="B138" s="2" t="s">
        <v>85</v>
      </c>
      <c r="C138" s="4" t="s">
        <v>20</v>
      </c>
      <c r="D138" s="4">
        <v>1</v>
      </c>
      <c r="E138" s="4"/>
      <c r="F138" s="4">
        <f t="shared" si="6"/>
        <v>0</v>
      </c>
    </row>
    <row r="139" spans="1:6" ht="12.75">
      <c r="A139" s="2"/>
      <c r="B139" s="2" t="s">
        <v>70</v>
      </c>
      <c r="C139" s="4" t="s">
        <v>20</v>
      </c>
      <c r="D139" s="4">
        <v>1</v>
      </c>
      <c r="E139" s="4">
        <v>69.41</v>
      </c>
      <c r="F139" s="4">
        <f t="shared" si="6"/>
        <v>69.41</v>
      </c>
    </row>
    <row r="140" spans="1:6" ht="12.75">
      <c r="A140" s="2"/>
      <c r="B140" s="2" t="s">
        <v>54</v>
      </c>
      <c r="C140" s="4" t="s">
        <v>96</v>
      </c>
      <c r="D140" s="4">
        <v>1</v>
      </c>
      <c r="E140" s="4">
        <v>147</v>
      </c>
      <c r="F140" s="4">
        <f t="shared" si="6"/>
        <v>147</v>
      </c>
    </row>
    <row r="141" spans="1:6" ht="12.75">
      <c r="A141" s="2"/>
      <c r="B141" s="2" t="s">
        <v>21</v>
      </c>
      <c r="C141" s="4" t="s">
        <v>20</v>
      </c>
      <c r="D141" s="4">
        <v>3</v>
      </c>
      <c r="E141" s="4">
        <v>15.11</v>
      </c>
      <c r="F141" s="4">
        <f t="shared" si="6"/>
        <v>45.33</v>
      </c>
    </row>
    <row r="142" spans="1:6" ht="12.75">
      <c r="A142" s="2"/>
      <c r="B142" s="2" t="s">
        <v>72</v>
      </c>
      <c r="C142" s="4" t="s">
        <v>96</v>
      </c>
      <c r="D142" s="4">
        <v>1</v>
      </c>
      <c r="E142" s="4">
        <v>231.34</v>
      </c>
      <c r="F142" s="4">
        <f t="shared" si="6"/>
        <v>231.34</v>
      </c>
    </row>
    <row r="143" spans="1:6" ht="12.75">
      <c r="A143" s="2"/>
      <c r="B143" s="2" t="s">
        <v>86</v>
      </c>
      <c r="C143" s="4" t="s">
        <v>96</v>
      </c>
      <c r="D143" s="4">
        <v>1</v>
      </c>
      <c r="E143" s="4"/>
      <c r="F143" s="4">
        <f t="shared" si="6"/>
        <v>0</v>
      </c>
    </row>
    <row r="144" spans="1:6" ht="12.75">
      <c r="A144" s="2"/>
      <c r="B144" s="2" t="s">
        <v>52</v>
      </c>
      <c r="C144" s="4" t="s">
        <v>20</v>
      </c>
      <c r="D144" s="4">
        <v>2</v>
      </c>
      <c r="E144" s="4">
        <v>137.3</v>
      </c>
      <c r="F144" s="4">
        <f t="shared" si="6"/>
        <v>274.6</v>
      </c>
    </row>
    <row r="145" spans="1:6" ht="12.75">
      <c r="A145" s="2"/>
      <c r="B145" s="2" t="s">
        <v>87</v>
      </c>
      <c r="C145" s="4" t="s">
        <v>20</v>
      </c>
      <c r="D145" s="4">
        <v>1</v>
      </c>
      <c r="E145" s="4">
        <v>12.48</v>
      </c>
      <c r="F145" s="4">
        <f t="shared" si="6"/>
        <v>12.48</v>
      </c>
    </row>
    <row r="146" spans="1:6" ht="12.75">
      <c r="A146" s="2"/>
      <c r="B146" s="2" t="s">
        <v>44</v>
      </c>
      <c r="C146" s="4" t="s">
        <v>98</v>
      </c>
      <c r="D146" s="4">
        <v>1</v>
      </c>
      <c r="E146" s="4"/>
      <c r="F146" s="4">
        <f t="shared" si="6"/>
        <v>0</v>
      </c>
    </row>
    <row r="147" spans="1:6" ht="12.75">
      <c r="A147" s="2"/>
      <c r="B147" s="2" t="s">
        <v>60</v>
      </c>
      <c r="C147" s="4" t="s">
        <v>18</v>
      </c>
      <c r="D147" s="4">
        <v>2</v>
      </c>
      <c r="E147" s="4"/>
      <c r="F147" s="4">
        <f t="shared" si="6"/>
        <v>0</v>
      </c>
    </row>
    <row r="148" spans="1:6" ht="12.75">
      <c r="A148" s="2"/>
      <c r="B148" s="2" t="s">
        <v>77</v>
      </c>
      <c r="C148" s="4" t="s">
        <v>18</v>
      </c>
      <c r="D148" s="4">
        <v>3</v>
      </c>
      <c r="E148" s="4"/>
      <c r="F148" s="4">
        <f t="shared" si="6"/>
        <v>0</v>
      </c>
    </row>
    <row r="149" spans="1:6" s="3" customFormat="1" ht="12.75">
      <c r="A149" s="5"/>
      <c r="B149" s="5" t="s">
        <v>47</v>
      </c>
      <c r="C149" s="8"/>
      <c r="D149" s="8"/>
      <c r="E149" s="8"/>
      <c r="F149" s="8">
        <f>SUM(F127:F148)</f>
        <v>945.62</v>
      </c>
    </row>
    <row r="150" spans="1:6" s="3" customFormat="1" ht="12.75">
      <c r="A150" s="5"/>
      <c r="B150" s="39" t="s">
        <v>105</v>
      </c>
      <c r="C150" s="40"/>
      <c r="D150" s="40"/>
      <c r="E150" s="40"/>
      <c r="F150" s="41"/>
    </row>
    <row r="151" spans="1:6" ht="12.75">
      <c r="A151" s="2"/>
      <c r="B151" s="2" t="s">
        <v>55</v>
      </c>
      <c r="C151" s="4" t="s">
        <v>20</v>
      </c>
      <c r="D151" s="4">
        <v>3</v>
      </c>
      <c r="E151" s="4"/>
      <c r="F151" s="4">
        <f>D151*E151</f>
        <v>0</v>
      </c>
    </row>
    <row r="152" spans="1:6" ht="12.75">
      <c r="A152" s="2"/>
      <c r="B152" s="2" t="s">
        <v>88</v>
      </c>
      <c r="C152" s="4" t="s">
        <v>20</v>
      </c>
      <c r="D152" s="4">
        <v>1</v>
      </c>
      <c r="E152" s="4"/>
      <c r="F152" s="4">
        <f aca="true" t="shared" si="7" ref="F152:F159">D152*E152</f>
        <v>0</v>
      </c>
    </row>
    <row r="153" spans="1:6" ht="12.75">
      <c r="A153" s="2"/>
      <c r="B153" s="2" t="s">
        <v>33</v>
      </c>
      <c r="C153" s="4" t="s">
        <v>20</v>
      </c>
      <c r="D153" s="4">
        <v>2</v>
      </c>
      <c r="E153" s="4">
        <v>12.97</v>
      </c>
      <c r="F153" s="4">
        <f t="shared" si="7"/>
        <v>25.94</v>
      </c>
    </row>
    <row r="154" spans="1:6" ht="12.75">
      <c r="A154" s="2"/>
      <c r="B154" s="2" t="s">
        <v>50</v>
      </c>
      <c r="C154" s="4" t="s">
        <v>20</v>
      </c>
      <c r="D154" s="4">
        <v>1</v>
      </c>
      <c r="E154" s="4">
        <v>14.56</v>
      </c>
      <c r="F154" s="4">
        <f t="shared" si="7"/>
        <v>14.56</v>
      </c>
    </row>
    <row r="155" spans="1:6" ht="12.75">
      <c r="A155" s="2"/>
      <c r="B155" s="2" t="s">
        <v>21</v>
      </c>
      <c r="C155" s="4" t="s">
        <v>20</v>
      </c>
      <c r="D155" s="4">
        <v>2</v>
      </c>
      <c r="E155" s="4">
        <v>15.11</v>
      </c>
      <c r="F155" s="4">
        <f t="shared" si="7"/>
        <v>30.22</v>
      </c>
    </row>
    <row r="156" spans="1:6" ht="12.75">
      <c r="A156" s="2"/>
      <c r="B156" s="2" t="s">
        <v>25</v>
      </c>
      <c r="C156" s="4" t="s">
        <v>18</v>
      </c>
      <c r="D156" s="4">
        <v>2</v>
      </c>
      <c r="E156" s="4"/>
      <c r="F156" s="4">
        <f t="shared" si="7"/>
        <v>0</v>
      </c>
    </row>
    <row r="157" spans="1:6" ht="12.75">
      <c r="A157" s="2"/>
      <c r="B157" s="2" t="s">
        <v>77</v>
      </c>
      <c r="C157" s="4" t="s">
        <v>18</v>
      </c>
      <c r="D157" s="4">
        <v>2</v>
      </c>
      <c r="E157" s="4"/>
      <c r="F157" s="4">
        <f t="shared" si="7"/>
        <v>0</v>
      </c>
    </row>
    <row r="158" spans="1:6" ht="12.75">
      <c r="A158" s="2"/>
      <c r="B158" s="2" t="s">
        <v>41</v>
      </c>
      <c r="C158" s="4" t="s">
        <v>46</v>
      </c>
      <c r="D158" s="4">
        <v>10</v>
      </c>
      <c r="E158" s="4"/>
      <c r="F158" s="4">
        <f t="shared" si="7"/>
        <v>0</v>
      </c>
    </row>
    <row r="159" spans="1:6" ht="12.75">
      <c r="A159" s="2"/>
      <c r="B159" s="2" t="s">
        <v>37</v>
      </c>
      <c r="C159" s="4" t="s">
        <v>45</v>
      </c>
      <c r="D159" s="4">
        <v>5</v>
      </c>
      <c r="E159" s="4"/>
      <c r="F159" s="4">
        <f t="shared" si="7"/>
        <v>0</v>
      </c>
    </row>
    <row r="160" spans="1:6" s="3" customFormat="1" ht="12.75">
      <c r="A160" s="5"/>
      <c r="B160" s="5" t="s">
        <v>47</v>
      </c>
      <c r="C160" s="8"/>
      <c r="D160" s="8"/>
      <c r="E160" s="8"/>
      <c r="F160" s="8">
        <f>SUM(F151:F159)</f>
        <v>70.72</v>
      </c>
    </row>
    <row r="161" spans="1:6" s="3" customFormat="1" ht="12.75">
      <c r="A161" s="5"/>
      <c r="B161" s="39" t="s">
        <v>106</v>
      </c>
      <c r="C161" s="40"/>
      <c r="D161" s="40"/>
      <c r="E161" s="40"/>
      <c r="F161" s="41"/>
    </row>
    <row r="162" spans="1:6" ht="12.75">
      <c r="A162" s="2"/>
      <c r="B162" s="2" t="s">
        <v>43</v>
      </c>
      <c r="C162" s="4" t="s">
        <v>18</v>
      </c>
      <c r="D162" s="4">
        <v>5</v>
      </c>
      <c r="E162" s="4">
        <v>40</v>
      </c>
      <c r="F162" s="4">
        <f>D162*E162</f>
        <v>200</v>
      </c>
    </row>
    <row r="163" spans="1:6" ht="12.75">
      <c r="A163" s="2"/>
      <c r="B163" s="2" t="s">
        <v>41</v>
      </c>
      <c r="C163" s="4" t="s">
        <v>46</v>
      </c>
      <c r="D163" s="4">
        <v>30</v>
      </c>
      <c r="E163" s="4"/>
      <c r="F163" s="4">
        <f aca="true" t="shared" si="8" ref="F163:F177">D163*E163</f>
        <v>0</v>
      </c>
    </row>
    <row r="164" spans="1:6" ht="12.75">
      <c r="A164" s="2"/>
      <c r="B164" s="2" t="s">
        <v>37</v>
      </c>
      <c r="C164" s="4" t="s">
        <v>45</v>
      </c>
      <c r="D164" s="4">
        <v>5</v>
      </c>
      <c r="E164" s="4"/>
      <c r="F164" s="4">
        <f t="shared" si="8"/>
        <v>0</v>
      </c>
    </row>
    <row r="165" spans="1:6" ht="12.75">
      <c r="A165" s="2"/>
      <c r="B165" s="2" t="s">
        <v>83</v>
      </c>
      <c r="C165" s="4" t="s">
        <v>18</v>
      </c>
      <c r="D165" s="4">
        <v>2</v>
      </c>
      <c r="E165" s="4"/>
      <c r="F165" s="4">
        <f t="shared" si="8"/>
        <v>0</v>
      </c>
    </row>
    <row r="166" spans="1:6" ht="12.75">
      <c r="A166" s="2"/>
      <c r="B166" s="2" t="s">
        <v>36</v>
      </c>
      <c r="C166" s="4" t="s">
        <v>18</v>
      </c>
      <c r="D166" s="4">
        <v>1</v>
      </c>
      <c r="E166" s="4"/>
      <c r="F166" s="4">
        <f t="shared" si="8"/>
        <v>0</v>
      </c>
    </row>
    <row r="167" spans="1:6" ht="12.75">
      <c r="A167" s="2"/>
      <c r="B167" s="2" t="s">
        <v>23</v>
      </c>
      <c r="C167" s="4" t="s">
        <v>18</v>
      </c>
      <c r="D167" s="4">
        <v>1</v>
      </c>
      <c r="E167" s="4"/>
      <c r="F167" s="4">
        <f t="shared" si="8"/>
        <v>0</v>
      </c>
    </row>
    <row r="168" spans="1:6" ht="12.75">
      <c r="A168" s="2"/>
      <c r="B168" s="9" t="s">
        <v>84</v>
      </c>
      <c r="C168" s="4" t="s">
        <v>18</v>
      </c>
      <c r="D168" s="4">
        <v>1</v>
      </c>
      <c r="E168" s="4"/>
      <c r="F168" s="4">
        <f t="shared" si="8"/>
        <v>0</v>
      </c>
    </row>
    <row r="169" spans="1:6" ht="12.75">
      <c r="A169" s="2"/>
      <c r="B169" s="9" t="s">
        <v>89</v>
      </c>
      <c r="C169" s="4" t="s">
        <v>18</v>
      </c>
      <c r="D169" s="4">
        <v>1</v>
      </c>
      <c r="E169" s="4"/>
      <c r="F169" s="4">
        <f t="shared" si="8"/>
        <v>0</v>
      </c>
    </row>
    <row r="170" spans="1:6" ht="12.75">
      <c r="A170" s="2"/>
      <c r="B170" s="2" t="s">
        <v>90</v>
      </c>
      <c r="C170" s="4" t="s">
        <v>20</v>
      </c>
      <c r="D170" s="4">
        <v>1</v>
      </c>
      <c r="E170" s="4">
        <v>92.06</v>
      </c>
      <c r="F170" s="4">
        <f t="shared" si="8"/>
        <v>92.06</v>
      </c>
    </row>
    <row r="171" spans="1:6" ht="12.75">
      <c r="A171" s="2"/>
      <c r="B171" s="2" t="s">
        <v>19</v>
      </c>
      <c r="C171" s="4" t="s">
        <v>20</v>
      </c>
      <c r="D171" s="4">
        <v>1</v>
      </c>
      <c r="E171" s="4">
        <v>61</v>
      </c>
      <c r="F171" s="4">
        <f t="shared" si="8"/>
        <v>61</v>
      </c>
    </row>
    <row r="172" spans="1:6" ht="12.75">
      <c r="A172" s="2"/>
      <c r="B172" s="2" t="s">
        <v>52</v>
      </c>
      <c r="C172" s="4" t="s">
        <v>20</v>
      </c>
      <c r="D172" s="4">
        <v>2</v>
      </c>
      <c r="E172" s="4">
        <v>137.3</v>
      </c>
      <c r="F172" s="4">
        <f t="shared" si="8"/>
        <v>274.6</v>
      </c>
    </row>
    <row r="173" spans="1:6" ht="12.75">
      <c r="A173" s="2"/>
      <c r="B173" s="2" t="s">
        <v>70</v>
      </c>
      <c r="C173" s="4" t="s">
        <v>20</v>
      </c>
      <c r="D173" s="4">
        <v>1</v>
      </c>
      <c r="E173" s="4">
        <v>69.41</v>
      </c>
      <c r="F173" s="4">
        <f t="shared" si="8"/>
        <v>69.41</v>
      </c>
    </row>
    <row r="174" spans="1:6" ht="12.75">
      <c r="A174" s="2"/>
      <c r="B174" s="2" t="s">
        <v>21</v>
      </c>
      <c r="C174" s="4" t="s">
        <v>96</v>
      </c>
      <c r="D174" s="4">
        <v>1</v>
      </c>
      <c r="E174" s="4">
        <v>15.11</v>
      </c>
      <c r="F174" s="4">
        <f t="shared" si="8"/>
        <v>15.11</v>
      </c>
    </row>
    <row r="175" spans="1:6" ht="12.75">
      <c r="A175" s="2"/>
      <c r="B175" s="2" t="s">
        <v>91</v>
      </c>
      <c r="C175" s="4" t="s">
        <v>96</v>
      </c>
      <c r="D175" s="4">
        <v>1</v>
      </c>
      <c r="E175" s="4"/>
      <c r="F175" s="4">
        <f t="shared" si="8"/>
        <v>0</v>
      </c>
    </row>
    <row r="176" spans="1:6" ht="12.75">
      <c r="A176" s="2"/>
      <c r="B176" s="2" t="s">
        <v>68</v>
      </c>
      <c r="C176" s="4" t="s">
        <v>96</v>
      </c>
      <c r="D176" s="4">
        <v>1</v>
      </c>
      <c r="E176" s="4">
        <v>143</v>
      </c>
      <c r="F176" s="4">
        <f t="shared" si="8"/>
        <v>143</v>
      </c>
    </row>
    <row r="177" spans="1:6" ht="12.75">
      <c r="A177" s="2"/>
      <c r="B177" s="2" t="s">
        <v>77</v>
      </c>
      <c r="C177" s="4" t="s">
        <v>18</v>
      </c>
      <c r="D177" s="4">
        <v>4</v>
      </c>
      <c r="E177" s="4"/>
      <c r="F177" s="4">
        <f t="shared" si="8"/>
        <v>0</v>
      </c>
    </row>
    <row r="178" spans="1:6" s="3" customFormat="1" ht="12.75">
      <c r="A178" s="5"/>
      <c r="B178" s="5" t="s">
        <v>47</v>
      </c>
      <c r="C178" s="8"/>
      <c r="D178" s="8"/>
      <c r="E178" s="8"/>
      <c r="F178" s="8">
        <f>SUM(F162:F177)</f>
        <v>855.1800000000001</v>
      </c>
    </row>
    <row r="179" spans="1:6" s="3" customFormat="1" ht="12.75">
      <c r="A179" s="42"/>
      <c r="B179" s="42" t="s">
        <v>92</v>
      </c>
      <c r="C179" s="43"/>
      <c r="D179" s="43"/>
      <c r="E179" s="43"/>
      <c r="F179" s="44">
        <f>F178+F160+F149+F125+F104+F83+F64+F49+F32</f>
        <v>6659.310000000001</v>
      </c>
    </row>
    <row r="180" spans="1:6" s="3" customFormat="1" ht="12.75">
      <c r="A180" s="5">
        <v>2</v>
      </c>
      <c r="B180" s="39" t="s">
        <v>107</v>
      </c>
      <c r="C180" s="40"/>
      <c r="D180" s="40"/>
      <c r="E180" s="40"/>
      <c r="F180" s="41"/>
    </row>
    <row r="181" spans="1:6" ht="12.75">
      <c r="A181" s="2"/>
      <c r="B181" s="2" t="s">
        <v>93</v>
      </c>
      <c r="C181" s="4" t="s">
        <v>99</v>
      </c>
      <c r="D181" s="4">
        <v>0.15</v>
      </c>
      <c r="E181" s="4"/>
      <c r="F181" s="4">
        <f>D181*E181</f>
        <v>0</v>
      </c>
    </row>
    <row r="182" spans="1:6" ht="12.75">
      <c r="A182" s="2"/>
      <c r="B182" s="2" t="s">
        <v>94</v>
      </c>
      <c r="C182" s="4" t="s">
        <v>22</v>
      </c>
      <c r="D182" s="4">
        <v>0.6</v>
      </c>
      <c r="E182" s="4"/>
      <c r="F182" s="4">
        <f>D182*E182</f>
        <v>0</v>
      </c>
    </row>
    <row r="183" spans="1:6" s="3" customFormat="1" ht="12.75">
      <c r="A183" s="42"/>
      <c r="B183" s="42" t="s">
        <v>47</v>
      </c>
      <c r="C183" s="43"/>
      <c r="D183" s="43"/>
      <c r="E183" s="43"/>
      <c r="F183" s="43">
        <f>SUM(F181:F182)</f>
        <v>0</v>
      </c>
    </row>
    <row r="184" spans="1:6" s="3" customFormat="1" ht="12.75">
      <c r="A184" s="5">
        <v>3</v>
      </c>
      <c r="B184" s="39" t="s">
        <v>108</v>
      </c>
      <c r="C184" s="40"/>
      <c r="D184" s="40"/>
      <c r="E184" s="40"/>
      <c r="F184" s="41"/>
    </row>
    <row r="185" spans="1:6" ht="12.75">
      <c r="A185" s="2"/>
      <c r="B185" s="2" t="s">
        <v>43</v>
      </c>
      <c r="C185" s="4" t="s">
        <v>24</v>
      </c>
      <c r="D185" s="4">
        <v>12.54</v>
      </c>
      <c r="E185" s="4">
        <v>40</v>
      </c>
      <c r="F185" s="4">
        <f>D185*E185</f>
        <v>501.59999999999997</v>
      </c>
    </row>
    <row r="186" spans="1:6" ht="12.75">
      <c r="A186" s="2"/>
      <c r="B186" s="2" t="s">
        <v>21</v>
      </c>
      <c r="C186" s="4" t="s">
        <v>96</v>
      </c>
      <c r="D186" s="4">
        <v>140</v>
      </c>
      <c r="E186" s="4">
        <v>15.11</v>
      </c>
      <c r="F186" s="4">
        <f>D186*E186</f>
        <v>2115.4</v>
      </c>
    </row>
    <row r="187" spans="1:6" ht="12.75">
      <c r="A187" s="2"/>
      <c r="B187" s="2" t="s">
        <v>60</v>
      </c>
      <c r="C187" s="4" t="s">
        <v>18</v>
      </c>
      <c r="D187" s="4">
        <v>10</v>
      </c>
      <c r="E187" s="4"/>
      <c r="F187" s="4">
        <f>D187*E187</f>
        <v>0</v>
      </c>
    </row>
    <row r="188" spans="1:6" ht="12.75">
      <c r="A188" s="2"/>
      <c r="B188" s="2" t="s">
        <v>52</v>
      </c>
      <c r="C188" s="4" t="s">
        <v>20</v>
      </c>
      <c r="D188" s="4">
        <v>1</v>
      </c>
      <c r="E188" s="4">
        <v>137.3</v>
      </c>
      <c r="F188" s="4">
        <f>D188*E188</f>
        <v>137.3</v>
      </c>
    </row>
    <row r="189" spans="1:6" ht="12.75">
      <c r="A189" s="2"/>
      <c r="B189" s="2" t="s">
        <v>95</v>
      </c>
      <c r="C189" s="4" t="s">
        <v>99</v>
      </c>
      <c r="D189" s="4">
        <v>84</v>
      </c>
      <c r="E189" s="4"/>
      <c r="F189" s="4">
        <f>D189*E189</f>
        <v>0</v>
      </c>
    </row>
    <row r="190" spans="1:6" s="3" customFormat="1" ht="12.75">
      <c r="A190" s="42"/>
      <c r="B190" s="42" t="s">
        <v>47</v>
      </c>
      <c r="C190" s="43"/>
      <c r="D190" s="43"/>
      <c r="E190" s="43"/>
      <c r="F190" s="43">
        <f>SUM(F185:F189)</f>
        <v>2754.3</v>
      </c>
    </row>
  </sheetData>
  <sheetProtection/>
  <autoFilter ref="A12:G190"/>
  <mergeCells count="5">
    <mergeCell ref="B10:F10"/>
    <mergeCell ref="C8:C9"/>
    <mergeCell ref="D8:F8"/>
    <mergeCell ref="A8:A9"/>
    <mergeCell ref="B8:B9"/>
  </mergeCells>
  <printOptions/>
  <pageMargins left="0.7480314960629921" right="0.2755905511811024" top="0.984251968503937" bottom="0.984251968503937" header="0.5118110236220472" footer="0.5118110236220472"/>
  <pageSetup horizontalDpi="600" verticalDpi="600" orientation="portrait" paperSize="9" scale="8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X41"/>
  <sheetViews>
    <sheetView zoomScalePageLayoutView="0" workbookViewId="0" topLeftCell="A4">
      <selection activeCell="A22" sqref="A22:X22"/>
    </sheetView>
  </sheetViews>
  <sheetFormatPr defaultColWidth="9.00390625" defaultRowHeight="12.75"/>
  <cols>
    <col min="1" max="1" width="9.125" style="105" customWidth="1"/>
    <col min="2" max="2" width="25.875" style="105" customWidth="1"/>
    <col min="3" max="16384" width="9.125" style="105" customWidth="1"/>
  </cols>
  <sheetData>
    <row r="1" spans="1:24" ht="15.75">
      <c r="A1" s="45"/>
      <c r="B1" s="46"/>
      <c r="C1" s="45"/>
      <c r="D1" s="47"/>
      <c r="E1" s="48"/>
      <c r="F1" s="49"/>
      <c r="G1" s="47"/>
      <c r="H1" s="50"/>
      <c r="I1" s="47"/>
      <c r="J1" s="50"/>
      <c r="K1" s="47"/>
      <c r="L1" s="50"/>
      <c r="M1" s="47"/>
      <c r="N1" s="50"/>
      <c r="O1" s="47"/>
      <c r="P1" s="153"/>
      <c r="Q1" s="153"/>
      <c r="R1" s="153"/>
      <c r="S1" s="153"/>
      <c r="T1" s="153"/>
      <c r="U1" s="153"/>
      <c r="V1" s="153"/>
      <c r="W1" s="153"/>
      <c r="X1" s="51"/>
    </row>
    <row r="2" spans="1:24" ht="15.75">
      <c r="A2" s="45"/>
      <c r="B2" s="46"/>
      <c r="C2" s="45"/>
      <c r="D2" s="47"/>
      <c r="E2" s="48"/>
      <c r="F2" s="49"/>
      <c r="G2" s="47"/>
      <c r="H2" s="50"/>
      <c r="I2" s="47"/>
      <c r="J2" s="50"/>
      <c r="K2" s="47"/>
      <c r="L2" s="50"/>
      <c r="M2" s="47"/>
      <c r="N2" s="51" t="s">
        <v>117</v>
      </c>
      <c r="O2" s="51"/>
      <c r="P2" s="154"/>
      <c r="Q2" s="154"/>
      <c r="R2" s="154"/>
      <c r="S2" s="154"/>
      <c r="T2" s="154"/>
      <c r="U2" s="154"/>
      <c r="V2" s="154"/>
      <c r="W2" s="154"/>
      <c r="X2" s="154"/>
    </row>
    <row r="3" spans="1:24" ht="15.75">
      <c r="A3" s="45"/>
      <c r="B3" s="46"/>
      <c r="C3" s="45"/>
      <c r="D3" s="47"/>
      <c r="E3" s="48"/>
      <c r="F3" s="49"/>
      <c r="G3" s="47"/>
      <c r="H3" s="50"/>
      <c r="I3" s="47"/>
      <c r="J3" s="50"/>
      <c r="K3" s="47"/>
      <c r="L3" s="50"/>
      <c r="M3" s="47"/>
      <c r="N3" s="50"/>
      <c r="O3" s="47"/>
      <c r="P3" s="154"/>
      <c r="Q3" s="154"/>
      <c r="R3" s="154"/>
      <c r="S3" s="154"/>
      <c r="T3" s="154"/>
      <c r="U3" s="154"/>
      <c r="V3" s="154"/>
      <c r="W3" s="154"/>
      <c r="X3" s="154"/>
    </row>
    <row r="4" spans="1:24" ht="15.75">
      <c r="A4" s="45"/>
      <c r="B4" s="46"/>
      <c r="C4" s="45"/>
      <c r="D4" s="47"/>
      <c r="E4" s="48"/>
      <c r="F4" s="49"/>
      <c r="G4" s="47"/>
      <c r="H4" s="50"/>
      <c r="I4" s="47"/>
      <c r="J4" s="50"/>
      <c r="K4" s="47"/>
      <c r="L4" s="50"/>
      <c r="M4" s="47"/>
      <c r="N4" s="50"/>
      <c r="O4" s="47"/>
      <c r="P4" s="50"/>
      <c r="Q4" s="47"/>
      <c r="R4" s="50"/>
      <c r="S4" s="47"/>
      <c r="T4" s="50"/>
      <c r="U4" s="47"/>
      <c r="V4" s="50"/>
      <c r="W4" s="48"/>
      <c r="X4" s="48"/>
    </row>
    <row r="5" spans="1:24" ht="15.75">
      <c r="A5" s="45"/>
      <c r="B5" s="46"/>
      <c r="C5" s="45"/>
      <c r="D5" s="47"/>
      <c r="E5" s="48"/>
      <c r="F5" s="49"/>
      <c r="G5" s="47"/>
      <c r="H5" s="50"/>
      <c r="I5" s="47"/>
      <c r="J5" s="50"/>
      <c r="K5" s="47"/>
      <c r="L5" s="50"/>
      <c r="M5" s="47"/>
      <c r="N5" s="50"/>
      <c r="O5" s="47"/>
      <c r="P5" s="50"/>
      <c r="Q5" s="47"/>
      <c r="R5" s="50"/>
      <c r="S5" s="47"/>
      <c r="T5" s="50"/>
      <c r="U5" s="47"/>
      <c r="V5" s="50"/>
      <c r="W5" s="48"/>
      <c r="X5" s="48"/>
    </row>
    <row r="6" spans="1:24" ht="15.75">
      <c r="A6" s="153" t="s">
        <v>118</v>
      </c>
      <c r="B6" s="153"/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  <c r="T6" s="153"/>
      <c r="U6" s="153"/>
      <c r="V6" s="153"/>
      <c r="W6" s="153"/>
      <c r="X6" s="153"/>
    </row>
    <row r="7" spans="1:24" ht="15.75">
      <c r="A7" s="45"/>
      <c r="B7" s="52"/>
      <c r="C7" s="45"/>
      <c r="D7" s="47"/>
      <c r="E7" s="50"/>
      <c r="F7" s="49"/>
      <c r="G7" s="47"/>
      <c r="H7" s="50"/>
      <c r="I7" s="47"/>
      <c r="J7" s="50"/>
      <c r="K7" s="47"/>
      <c r="L7" s="50"/>
      <c r="M7" s="47"/>
      <c r="N7" s="50"/>
      <c r="O7" s="47"/>
      <c r="P7" s="50"/>
      <c r="Q7" s="47"/>
      <c r="R7" s="50"/>
      <c r="S7" s="47"/>
      <c r="T7" s="50"/>
      <c r="U7" s="47"/>
      <c r="V7" s="50"/>
      <c r="W7" s="50"/>
      <c r="X7" s="50"/>
    </row>
    <row r="8" spans="1:24" ht="184.5">
      <c r="A8" s="155" t="s">
        <v>0</v>
      </c>
      <c r="B8" s="157" t="s">
        <v>119</v>
      </c>
      <c r="C8" s="159" t="s">
        <v>120</v>
      </c>
      <c r="D8" s="159" t="s">
        <v>121</v>
      </c>
      <c r="E8" s="157" t="s">
        <v>122</v>
      </c>
      <c r="F8" s="161" t="s">
        <v>123</v>
      </c>
      <c r="G8" s="148" t="s">
        <v>124</v>
      </c>
      <c r="H8" s="149"/>
      <c r="I8" s="148" t="s">
        <v>125</v>
      </c>
      <c r="J8" s="149"/>
      <c r="K8" s="148" t="s">
        <v>126</v>
      </c>
      <c r="L8" s="149"/>
      <c r="M8" s="151" t="s">
        <v>127</v>
      </c>
      <c r="N8" s="152"/>
      <c r="O8" s="148" t="s">
        <v>128</v>
      </c>
      <c r="P8" s="149"/>
      <c r="Q8" s="148" t="s">
        <v>129</v>
      </c>
      <c r="R8" s="149"/>
      <c r="S8" s="148" t="s">
        <v>130</v>
      </c>
      <c r="T8" s="149"/>
      <c r="U8" s="148" t="s">
        <v>131</v>
      </c>
      <c r="V8" s="149"/>
      <c r="W8" s="53" t="s">
        <v>132</v>
      </c>
      <c r="X8" s="53" t="s">
        <v>133</v>
      </c>
    </row>
    <row r="9" spans="1:24" ht="31.5">
      <c r="A9" s="156"/>
      <c r="B9" s="158"/>
      <c r="C9" s="160"/>
      <c r="D9" s="160"/>
      <c r="E9" s="158"/>
      <c r="F9" s="162"/>
      <c r="G9" s="54" t="s">
        <v>2</v>
      </c>
      <c r="H9" s="55" t="s">
        <v>134</v>
      </c>
      <c r="I9" s="54" t="s">
        <v>2</v>
      </c>
      <c r="J9" s="55" t="s">
        <v>134</v>
      </c>
      <c r="K9" s="54" t="s">
        <v>2</v>
      </c>
      <c r="L9" s="55" t="s">
        <v>134</v>
      </c>
      <c r="M9" s="54" t="s">
        <v>2</v>
      </c>
      <c r="N9" s="55" t="s">
        <v>134</v>
      </c>
      <c r="O9" s="54" t="s">
        <v>2</v>
      </c>
      <c r="P9" s="55" t="s">
        <v>134</v>
      </c>
      <c r="Q9" s="54" t="s">
        <v>2</v>
      </c>
      <c r="R9" s="55" t="s">
        <v>134</v>
      </c>
      <c r="S9" s="54" t="s">
        <v>2</v>
      </c>
      <c r="T9" s="55" t="s">
        <v>135</v>
      </c>
      <c r="U9" s="54" t="s">
        <v>2</v>
      </c>
      <c r="V9" s="55" t="s">
        <v>135</v>
      </c>
      <c r="W9" s="55" t="s">
        <v>136</v>
      </c>
      <c r="X9" s="55" t="s">
        <v>136</v>
      </c>
    </row>
    <row r="10" spans="1:24" ht="15.75">
      <c r="A10" s="56">
        <v>1</v>
      </c>
      <c r="B10" s="56">
        <v>2</v>
      </c>
      <c r="C10" s="56">
        <v>3</v>
      </c>
      <c r="D10" s="56">
        <v>4</v>
      </c>
      <c r="E10" s="56">
        <v>5</v>
      </c>
      <c r="F10" s="56">
        <v>6</v>
      </c>
      <c r="G10" s="145">
        <v>7</v>
      </c>
      <c r="H10" s="150"/>
      <c r="I10" s="145">
        <v>8</v>
      </c>
      <c r="J10" s="150"/>
      <c r="K10" s="145">
        <v>9</v>
      </c>
      <c r="L10" s="150"/>
      <c r="M10" s="145">
        <v>10</v>
      </c>
      <c r="N10" s="150"/>
      <c r="O10" s="145">
        <v>11</v>
      </c>
      <c r="P10" s="150"/>
      <c r="Q10" s="145">
        <v>12</v>
      </c>
      <c r="R10" s="150"/>
      <c r="S10" s="145">
        <v>13</v>
      </c>
      <c r="T10" s="150"/>
      <c r="U10" s="145">
        <v>14</v>
      </c>
      <c r="V10" s="150"/>
      <c r="W10" s="145">
        <v>15</v>
      </c>
      <c r="X10" s="146"/>
    </row>
    <row r="11" spans="1:24" ht="15" customHeight="1">
      <c r="A11" s="57">
        <v>1</v>
      </c>
      <c r="B11" s="58" t="s">
        <v>137</v>
      </c>
      <c r="C11" s="59">
        <v>2010</v>
      </c>
      <c r="D11" s="60">
        <v>2000</v>
      </c>
      <c r="E11" s="61" t="s">
        <v>138</v>
      </c>
      <c r="F11" s="62">
        <v>10.4</v>
      </c>
      <c r="G11" s="63">
        <v>15</v>
      </c>
      <c r="H11" s="64">
        <f aca="true" t="shared" si="0" ref="H11:H20">F11*G11/100</f>
        <v>1.56</v>
      </c>
      <c r="I11" s="63">
        <v>8</v>
      </c>
      <c r="J11" s="64">
        <f aca="true" t="shared" si="1" ref="J11:J20">F11*I11/100</f>
        <v>0.8320000000000001</v>
      </c>
      <c r="K11" s="63">
        <v>5</v>
      </c>
      <c r="L11" s="64">
        <f>F11*K11/100</f>
        <v>0.52</v>
      </c>
      <c r="M11" s="63">
        <v>15</v>
      </c>
      <c r="N11" s="64">
        <f aca="true" t="shared" si="2" ref="N11:N20">F11*M11/100</f>
        <v>1.56</v>
      </c>
      <c r="O11" s="63">
        <v>5</v>
      </c>
      <c r="P11" s="64">
        <f>F11*O11/100</f>
        <v>0.52</v>
      </c>
      <c r="Q11" s="63"/>
      <c r="R11" s="64">
        <f>F11*Q11/100</f>
        <v>0</v>
      </c>
      <c r="S11" s="63">
        <v>10</v>
      </c>
      <c r="T11" s="64">
        <f>F11*S11/100</f>
        <v>1.04</v>
      </c>
      <c r="U11" s="63">
        <v>10</v>
      </c>
      <c r="V11" s="64">
        <f aca="true" t="shared" si="3" ref="V11:V20">F11*U11/100</f>
        <v>1.04</v>
      </c>
      <c r="W11" s="65">
        <f>F11+J11+L11+N11+P11+R11</f>
        <v>13.832</v>
      </c>
      <c r="X11" s="65">
        <f>F11+H11+J11+L11+N11+P11+R11</f>
        <v>15.392000000000001</v>
      </c>
    </row>
    <row r="12" spans="1:24" ht="15" customHeight="1">
      <c r="A12" s="57">
        <v>2</v>
      </c>
      <c r="B12" s="58" t="s">
        <v>139</v>
      </c>
      <c r="C12" s="59">
        <v>2006</v>
      </c>
      <c r="D12" s="60">
        <v>2500</v>
      </c>
      <c r="E12" s="61" t="s">
        <v>140</v>
      </c>
      <c r="F12" s="62">
        <v>16</v>
      </c>
      <c r="G12" s="63">
        <v>15</v>
      </c>
      <c r="H12" s="66">
        <f t="shared" si="0"/>
        <v>2.4</v>
      </c>
      <c r="I12" s="63">
        <v>8</v>
      </c>
      <c r="J12" s="64">
        <f t="shared" si="1"/>
        <v>1.28</v>
      </c>
      <c r="K12" s="63"/>
      <c r="L12" s="64"/>
      <c r="M12" s="63">
        <v>15</v>
      </c>
      <c r="N12" s="66">
        <f t="shared" si="2"/>
        <v>2.4</v>
      </c>
      <c r="O12" s="63"/>
      <c r="P12" s="64"/>
      <c r="Q12" s="63">
        <v>10</v>
      </c>
      <c r="R12" s="66">
        <f>F12*Q12/100</f>
        <v>1.6</v>
      </c>
      <c r="S12" s="63"/>
      <c r="T12" s="64"/>
      <c r="U12" s="63">
        <v>10</v>
      </c>
      <c r="V12" s="64">
        <f t="shared" si="3"/>
        <v>1.6</v>
      </c>
      <c r="W12" s="65">
        <f aca="true" t="shared" si="4" ref="W12:W18">F12+J12+L12+N12+P12+R12</f>
        <v>21.28</v>
      </c>
      <c r="X12" s="65">
        <f aca="true" t="shared" si="5" ref="X12:X20">F12+H12+J12+L12+N12+P12+R12</f>
        <v>23.68</v>
      </c>
    </row>
    <row r="13" spans="1:24" ht="15" customHeight="1">
      <c r="A13" s="67">
        <v>3</v>
      </c>
      <c r="B13" s="58" t="s">
        <v>141</v>
      </c>
      <c r="C13" s="59">
        <v>2013</v>
      </c>
      <c r="D13" s="68">
        <v>2800</v>
      </c>
      <c r="E13" s="61" t="s">
        <v>138</v>
      </c>
      <c r="F13" s="69">
        <v>16</v>
      </c>
      <c r="G13" s="63">
        <v>15</v>
      </c>
      <c r="H13" s="66">
        <f t="shared" si="0"/>
        <v>2.4</v>
      </c>
      <c r="I13" s="63">
        <v>8</v>
      </c>
      <c r="J13" s="64">
        <f t="shared" si="1"/>
        <v>1.28</v>
      </c>
      <c r="K13" s="63">
        <v>5</v>
      </c>
      <c r="L13" s="64">
        <f aca="true" t="shared" si="6" ref="L13:L19">F13*K13/100</f>
        <v>0.8</v>
      </c>
      <c r="M13" s="63">
        <v>15</v>
      </c>
      <c r="N13" s="66">
        <f t="shared" si="2"/>
        <v>2.4</v>
      </c>
      <c r="O13" s="63"/>
      <c r="P13" s="64"/>
      <c r="Q13" s="63"/>
      <c r="R13" s="64"/>
      <c r="S13" s="63"/>
      <c r="T13" s="64">
        <f aca="true" t="shared" si="7" ref="T13:T19">F13*S13/100</f>
        <v>0</v>
      </c>
      <c r="U13" s="63">
        <v>10</v>
      </c>
      <c r="V13" s="64">
        <f t="shared" si="3"/>
        <v>1.6</v>
      </c>
      <c r="W13" s="65">
        <f t="shared" si="4"/>
        <v>20.48</v>
      </c>
      <c r="X13" s="65">
        <f t="shared" si="5"/>
        <v>22.88</v>
      </c>
    </row>
    <row r="14" spans="1:24" ht="15" customHeight="1">
      <c r="A14" s="57">
        <v>4</v>
      </c>
      <c r="B14" s="58" t="s">
        <v>142</v>
      </c>
      <c r="C14" s="59">
        <v>2010</v>
      </c>
      <c r="D14" s="68">
        <v>2400</v>
      </c>
      <c r="E14" s="61" t="s">
        <v>138</v>
      </c>
      <c r="F14" s="62">
        <v>11.3</v>
      </c>
      <c r="G14" s="63">
        <v>15</v>
      </c>
      <c r="H14" s="64">
        <f t="shared" si="0"/>
        <v>1.695</v>
      </c>
      <c r="I14" s="63">
        <v>8</v>
      </c>
      <c r="J14" s="64">
        <f t="shared" si="1"/>
        <v>0.904</v>
      </c>
      <c r="K14" s="63">
        <v>5</v>
      </c>
      <c r="L14" s="64">
        <f t="shared" si="6"/>
        <v>0.565</v>
      </c>
      <c r="M14" s="63">
        <v>15</v>
      </c>
      <c r="N14" s="64">
        <f t="shared" si="2"/>
        <v>1.695</v>
      </c>
      <c r="O14" s="63">
        <v>5</v>
      </c>
      <c r="P14" s="64">
        <f>F14*O14/100</f>
        <v>0.565</v>
      </c>
      <c r="Q14" s="63"/>
      <c r="R14" s="64"/>
      <c r="S14" s="63">
        <v>10</v>
      </c>
      <c r="T14" s="64">
        <f t="shared" si="7"/>
        <v>1.13</v>
      </c>
      <c r="U14" s="63">
        <v>10</v>
      </c>
      <c r="V14" s="64">
        <f t="shared" si="3"/>
        <v>1.13</v>
      </c>
      <c r="W14" s="65">
        <f t="shared" si="4"/>
        <v>15.029</v>
      </c>
      <c r="X14" s="65">
        <f t="shared" si="5"/>
        <v>16.724</v>
      </c>
    </row>
    <row r="15" spans="1:24" ht="15" customHeight="1">
      <c r="A15" s="57">
        <v>5</v>
      </c>
      <c r="B15" s="58" t="s">
        <v>142</v>
      </c>
      <c r="C15" s="59">
        <v>2011</v>
      </c>
      <c r="D15" s="68">
        <v>2400</v>
      </c>
      <c r="E15" s="61" t="s">
        <v>138</v>
      </c>
      <c r="F15" s="62">
        <v>11.3</v>
      </c>
      <c r="G15" s="63">
        <v>15</v>
      </c>
      <c r="H15" s="64">
        <f t="shared" si="0"/>
        <v>1.695</v>
      </c>
      <c r="I15" s="63">
        <v>8</v>
      </c>
      <c r="J15" s="64">
        <f t="shared" si="1"/>
        <v>0.904</v>
      </c>
      <c r="K15" s="63">
        <v>5</v>
      </c>
      <c r="L15" s="64">
        <f t="shared" si="6"/>
        <v>0.565</v>
      </c>
      <c r="M15" s="63">
        <v>15</v>
      </c>
      <c r="N15" s="64">
        <f t="shared" si="2"/>
        <v>1.695</v>
      </c>
      <c r="O15" s="63">
        <v>5</v>
      </c>
      <c r="P15" s="64">
        <f>F15*O15/100</f>
        <v>0.565</v>
      </c>
      <c r="Q15" s="63"/>
      <c r="R15" s="64"/>
      <c r="S15" s="63">
        <v>10</v>
      </c>
      <c r="T15" s="64">
        <f t="shared" si="7"/>
        <v>1.13</v>
      </c>
      <c r="U15" s="63">
        <v>10</v>
      </c>
      <c r="V15" s="64">
        <f t="shared" si="3"/>
        <v>1.13</v>
      </c>
      <c r="W15" s="65">
        <f t="shared" si="4"/>
        <v>15.029</v>
      </c>
      <c r="X15" s="65">
        <f t="shared" si="5"/>
        <v>16.724</v>
      </c>
    </row>
    <row r="16" spans="1:24" ht="35.25" customHeight="1">
      <c r="A16" s="67">
        <v>6</v>
      </c>
      <c r="B16" s="58" t="s">
        <v>142</v>
      </c>
      <c r="C16" s="59" t="s">
        <v>143</v>
      </c>
      <c r="D16" s="60">
        <v>2400</v>
      </c>
      <c r="E16" s="61" t="s">
        <v>138</v>
      </c>
      <c r="F16" s="69">
        <v>11.3</v>
      </c>
      <c r="G16" s="63">
        <v>15</v>
      </c>
      <c r="H16" s="64">
        <f t="shared" si="0"/>
        <v>1.695</v>
      </c>
      <c r="I16" s="63">
        <v>8</v>
      </c>
      <c r="J16" s="64">
        <f t="shared" si="1"/>
        <v>0.904</v>
      </c>
      <c r="K16" s="63">
        <v>5</v>
      </c>
      <c r="L16" s="64">
        <f t="shared" si="6"/>
        <v>0.565</v>
      </c>
      <c r="M16" s="63">
        <v>15</v>
      </c>
      <c r="N16" s="64">
        <f t="shared" si="2"/>
        <v>1.695</v>
      </c>
      <c r="O16" s="63"/>
      <c r="P16" s="64"/>
      <c r="Q16" s="63"/>
      <c r="R16" s="64">
        <f>F16*Q16/100</f>
        <v>0</v>
      </c>
      <c r="S16" s="63">
        <v>10</v>
      </c>
      <c r="T16" s="64">
        <f t="shared" si="7"/>
        <v>1.13</v>
      </c>
      <c r="U16" s="63">
        <v>10</v>
      </c>
      <c r="V16" s="64">
        <f t="shared" si="3"/>
        <v>1.13</v>
      </c>
      <c r="W16" s="65">
        <f t="shared" si="4"/>
        <v>14.464</v>
      </c>
      <c r="X16" s="65">
        <f t="shared" si="5"/>
        <v>16.159</v>
      </c>
    </row>
    <row r="17" spans="1:24" ht="15" customHeight="1">
      <c r="A17" s="57">
        <v>7</v>
      </c>
      <c r="B17" s="58" t="s">
        <v>142</v>
      </c>
      <c r="C17" s="59">
        <v>2015</v>
      </c>
      <c r="D17" s="68">
        <v>2400</v>
      </c>
      <c r="E17" s="61" t="s">
        <v>144</v>
      </c>
      <c r="F17" s="62">
        <v>14.05</v>
      </c>
      <c r="G17" s="63">
        <v>15</v>
      </c>
      <c r="H17" s="64">
        <f t="shared" si="0"/>
        <v>2.1075</v>
      </c>
      <c r="I17" s="63">
        <v>8</v>
      </c>
      <c r="J17" s="64">
        <f t="shared" si="1"/>
        <v>1.124</v>
      </c>
      <c r="K17" s="63">
        <v>5</v>
      </c>
      <c r="L17" s="64">
        <f t="shared" si="6"/>
        <v>0.7025</v>
      </c>
      <c r="M17" s="63">
        <v>15</v>
      </c>
      <c r="N17" s="64">
        <f t="shared" si="2"/>
        <v>2.1075</v>
      </c>
      <c r="O17" s="63"/>
      <c r="P17" s="64"/>
      <c r="Q17" s="63"/>
      <c r="R17" s="64"/>
      <c r="S17" s="63">
        <v>10</v>
      </c>
      <c r="T17" s="64">
        <f t="shared" si="7"/>
        <v>1.405</v>
      </c>
      <c r="U17" s="63">
        <v>10</v>
      </c>
      <c r="V17" s="64">
        <f t="shared" si="3"/>
        <v>1.405</v>
      </c>
      <c r="W17" s="65">
        <f t="shared" si="4"/>
        <v>17.984</v>
      </c>
      <c r="X17" s="65">
        <f>F17+H17+J17+L17+N17+P17+R17</f>
        <v>20.091499999999996</v>
      </c>
    </row>
    <row r="18" spans="1:24" s="106" customFormat="1" ht="15" customHeight="1">
      <c r="A18" s="70">
        <v>8</v>
      </c>
      <c r="B18" s="71" t="s">
        <v>145</v>
      </c>
      <c r="C18" s="72">
        <v>2015</v>
      </c>
      <c r="D18" s="60">
        <v>2400</v>
      </c>
      <c r="E18" s="73" t="s">
        <v>144</v>
      </c>
      <c r="F18" s="74">
        <v>14.05</v>
      </c>
      <c r="G18" s="75">
        <v>15</v>
      </c>
      <c r="H18" s="76">
        <f>F18*G18/100</f>
        <v>2.1075</v>
      </c>
      <c r="I18" s="75">
        <v>8</v>
      </c>
      <c r="J18" s="76">
        <f>F18*I18/100</f>
        <v>1.124</v>
      </c>
      <c r="K18" s="75">
        <v>5</v>
      </c>
      <c r="L18" s="76">
        <f t="shared" si="6"/>
        <v>0.7025</v>
      </c>
      <c r="M18" s="75">
        <v>15</v>
      </c>
      <c r="N18" s="76">
        <f>F18*M18/100</f>
        <v>2.1075</v>
      </c>
      <c r="O18" s="75"/>
      <c r="P18" s="76"/>
      <c r="Q18" s="75"/>
      <c r="R18" s="76"/>
      <c r="S18" s="75">
        <v>10</v>
      </c>
      <c r="T18" s="76">
        <f t="shared" si="7"/>
        <v>1.405</v>
      </c>
      <c r="U18" s="75">
        <v>10</v>
      </c>
      <c r="V18" s="76">
        <f>F18*U18/100</f>
        <v>1.405</v>
      </c>
      <c r="W18" s="77">
        <f t="shared" si="4"/>
        <v>17.984</v>
      </c>
      <c r="X18" s="77">
        <f>F18+H18+J18+L18+N18+P18+R18</f>
        <v>20.091499999999996</v>
      </c>
    </row>
    <row r="19" spans="1:24" s="106" customFormat="1" ht="15" customHeight="1">
      <c r="A19" s="72">
        <v>9</v>
      </c>
      <c r="B19" s="71" t="s">
        <v>145</v>
      </c>
      <c r="C19" s="72">
        <v>2016</v>
      </c>
      <c r="D19" s="60">
        <v>2400</v>
      </c>
      <c r="E19" s="73" t="s">
        <v>144</v>
      </c>
      <c r="F19" s="74">
        <v>14.05</v>
      </c>
      <c r="G19" s="75">
        <v>15</v>
      </c>
      <c r="H19" s="76">
        <f>F19*G19/100</f>
        <v>2.1075</v>
      </c>
      <c r="I19" s="75">
        <v>8</v>
      </c>
      <c r="J19" s="76">
        <f>F19*I19/100</f>
        <v>1.124</v>
      </c>
      <c r="K19" s="75">
        <v>5</v>
      </c>
      <c r="L19" s="76">
        <f t="shared" si="6"/>
        <v>0.7025</v>
      </c>
      <c r="M19" s="75">
        <v>15</v>
      </c>
      <c r="N19" s="76">
        <f>F19*M19/100</f>
        <v>2.1075</v>
      </c>
      <c r="O19" s="75"/>
      <c r="P19" s="76"/>
      <c r="Q19" s="75"/>
      <c r="R19" s="76"/>
      <c r="S19" s="75">
        <v>10</v>
      </c>
      <c r="T19" s="76">
        <f t="shared" si="7"/>
        <v>1.405</v>
      </c>
      <c r="U19" s="75">
        <v>10</v>
      </c>
      <c r="V19" s="76">
        <f>F19*U19/100</f>
        <v>1.405</v>
      </c>
      <c r="W19" s="77">
        <f>F19+J19+L19+N19+P19+R19</f>
        <v>17.984</v>
      </c>
      <c r="X19" s="77">
        <f>F19+H19+J19+L19+N19+P19+R19</f>
        <v>20.091499999999996</v>
      </c>
    </row>
    <row r="20" spans="1:24" ht="15" customHeight="1">
      <c r="A20" s="57">
        <v>10</v>
      </c>
      <c r="B20" s="58" t="s">
        <v>146</v>
      </c>
      <c r="C20" s="59">
        <v>2015</v>
      </c>
      <c r="D20" s="68">
        <v>2700</v>
      </c>
      <c r="E20" s="61" t="s">
        <v>140</v>
      </c>
      <c r="F20" s="62">
        <v>16.5</v>
      </c>
      <c r="G20" s="63">
        <v>15</v>
      </c>
      <c r="H20" s="64">
        <f t="shared" si="0"/>
        <v>2.475</v>
      </c>
      <c r="I20" s="63">
        <v>8</v>
      </c>
      <c r="J20" s="64">
        <f t="shared" si="1"/>
        <v>1.32</v>
      </c>
      <c r="K20" s="63"/>
      <c r="L20" s="64"/>
      <c r="M20" s="63">
        <v>15</v>
      </c>
      <c r="N20" s="64">
        <f t="shared" si="2"/>
        <v>2.475</v>
      </c>
      <c r="O20" s="63"/>
      <c r="P20" s="64"/>
      <c r="Q20" s="63"/>
      <c r="R20" s="64"/>
      <c r="S20" s="63"/>
      <c r="T20" s="64"/>
      <c r="U20" s="63">
        <v>10</v>
      </c>
      <c r="V20" s="64">
        <f t="shared" si="3"/>
        <v>1.65</v>
      </c>
      <c r="W20" s="65">
        <f>F20+J20+L20+N20+P20+R20</f>
        <v>20.295</v>
      </c>
      <c r="X20" s="65">
        <f t="shared" si="5"/>
        <v>22.770000000000003</v>
      </c>
    </row>
    <row r="21" spans="1:24" ht="15.75">
      <c r="A21" s="78"/>
      <c r="B21" s="98" t="s">
        <v>155</v>
      </c>
      <c r="C21" s="79"/>
      <c r="D21" s="80"/>
      <c r="E21" s="81"/>
      <c r="F21" s="82"/>
      <c r="G21" s="83"/>
      <c r="H21" s="84"/>
      <c r="I21" s="83"/>
      <c r="J21" s="84"/>
      <c r="K21" s="83"/>
      <c r="L21" s="84"/>
      <c r="M21" s="83"/>
      <c r="N21" s="84"/>
      <c r="O21" s="83"/>
      <c r="P21" s="84"/>
      <c r="Q21" s="83"/>
      <c r="R21" s="84"/>
      <c r="S21" s="83"/>
      <c r="T21" s="84"/>
      <c r="U21" s="83"/>
      <c r="V21" s="84"/>
      <c r="W21" s="97">
        <f>SUM(W11:W20)/10</f>
        <v>17.4361</v>
      </c>
      <c r="X21" s="97">
        <f>SUM(X11:X20)/10</f>
        <v>19.46035</v>
      </c>
    </row>
    <row r="22" spans="1:24" ht="15.75">
      <c r="A22" s="147" t="s">
        <v>147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M22" s="147"/>
      <c r="N22" s="147"/>
      <c r="O22" s="147"/>
      <c r="P22" s="147"/>
      <c r="Q22" s="147"/>
      <c r="R22" s="147"/>
      <c r="S22" s="147"/>
      <c r="T22" s="147"/>
      <c r="U22" s="147"/>
      <c r="V22" s="147"/>
      <c r="W22" s="147"/>
      <c r="X22" s="147"/>
    </row>
    <row r="23" spans="1:24" ht="15.75">
      <c r="A23" s="144" t="s">
        <v>148</v>
      </c>
      <c r="B23" s="144"/>
      <c r="C23" s="144"/>
      <c r="D23" s="144"/>
      <c r="E23" s="144"/>
      <c r="F23" s="144"/>
      <c r="G23" s="144"/>
      <c r="H23" s="144"/>
      <c r="I23" s="144"/>
      <c r="J23" s="144"/>
      <c r="K23" s="144"/>
      <c r="L23" s="144"/>
      <c r="M23" s="144"/>
      <c r="N23" s="144"/>
      <c r="O23" s="144"/>
      <c r="P23" s="144"/>
      <c r="Q23" s="144"/>
      <c r="R23" s="144"/>
      <c r="S23" s="144"/>
      <c r="T23" s="144"/>
      <c r="U23" s="144"/>
      <c r="V23" s="144"/>
      <c r="W23" s="144"/>
      <c r="X23" s="144"/>
    </row>
    <row r="24" spans="1:24" ht="15.75">
      <c r="A24" s="144" t="s">
        <v>149</v>
      </c>
      <c r="B24" s="144"/>
      <c r="C24" s="144"/>
      <c r="D24" s="144"/>
      <c r="E24" s="144"/>
      <c r="F24" s="144"/>
      <c r="G24" s="144"/>
      <c r="H24" s="144"/>
      <c r="I24" s="144"/>
      <c r="J24" s="144"/>
      <c r="K24" s="144"/>
      <c r="L24" s="144"/>
      <c r="M24" s="144"/>
      <c r="N24" s="144"/>
      <c r="O24" s="144"/>
      <c r="P24" s="144"/>
      <c r="Q24" s="144"/>
      <c r="R24" s="144"/>
      <c r="S24" s="144"/>
      <c r="T24" s="144"/>
      <c r="U24" s="144"/>
      <c r="V24" s="144"/>
      <c r="W24" s="144"/>
      <c r="X24" s="144"/>
    </row>
    <row r="25" spans="1:24" ht="15.75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</row>
    <row r="26" spans="1:24" ht="15.75">
      <c r="A26" s="144" t="s">
        <v>150</v>
      </c>
      <c r="B26" s="144"/>
      <c r="C26" s="144"/>
      <c r="D26" s="144"/>
      <c r="E26" s="144"/>
      <c r="F26" s="144"/>
      <c r="G26" s="144"/>
      <c r="H26" s="144"/>
      <c r="I26" s="144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</row>
    <row r="27" spans="1:24" ht="15.75">
      <c r="A27" s="144" t="s">
        <v>151</v>
      </c>
      <c r="B27" s="144"/>
      <c r="C27" s="144"/>
      <c r="D27" s="144"/>
      <c r="E27" s="144"/>
      <c r="F27" s="144"/>
      <c r="G27" s="144"/>
      <c r="H27" s="144"/>
      <c r="I27" s="144"/>
      <c r="J27" s="144"/>
      <c r="K27" s="144"/>
      <c r="L27" s="144"/>
      <c r="M27" s="144"/>
      <c r="N27" s="144"/>
      <c r="O27" s="144"/>
      <c r="P27" s="144"/>
      <c r="Q27" s="144"/>
      <c r="R27" s="144"/>
      <c r="S27" s="144"/>
      <c r="T27" s="144"/>
      <c r="U27" s="144"/>
      <c r="V27" s="144"/>
      <c r="W27" s="144"/>
      <c r="X27" s="144"/>
    </row>
    <row r="28" spans="1:24" ht="15.75">
      <c r="A28" s="86" t="s">
        <v>152</v>
      </c>
      <c r="B28" s="144" t="s">
        <v>153</v>
      </c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  <c r="R28" s="144"/>
      <c r="S28" s="144"/>
      <c r="T28" s="144"/>
      <c r="U28" s="144"/>
      <c r="V28" s="144"/>
      <c r="W28" s="144"/>
      <c r="X28" s="144"/>
    </row>
    <row r="29" spans="1:24" ht="15.75">
      <c r="A29" s="86" t="s">
        <v>152</v>
      </c>
      <c r="B29" s="144" t="s">
        <v>154</v>
      </c>
      <c r="C29" s="144"/>
      <c r="D29" s="144"/>
      <c r="E29" s="144"/>
      <c r="F29" s="144"/>
      <c r="G29" s="144"/>
      <c r="H29" s="144"/>
      <c r="I29" s="144"/>
      <c r="J29" s="144"/>
      <c r="K29" s="144"/>
      <c r="L29" s="144"/>
      <c r="M29" s="144"/>
      <c r="N29" s="144"/>
      <c r="O29" s="144"/>
      <c r="P29" s="144"/>
      <c r="Q29" s="144"/>
      <c r="R29" s="144"/>
      <c r="S29" s="144"/>
      <c r="T29" s="144"/>
      <c r="U29" s="144"/>
      <c r="V29" s="144"/>
      <c r="W29" s="144"/>
      <c r="X29" s="85"/>
    </row>
    <row r="30" spans="1:24" ht="15.75">
      <c r="A30" s="45"/>
      <c r="B30" s="46"/>
      <c r="C30" s="45"/>
      <c r="D30" s="87"/>
      <c r="E30" s="88"/>
      <c r="F30" s="89"/>
      <c r="G30" s="87"/>
      <c r="H30" s="90"/>
      <c r="I30" s="87"/>
      <c r="J30" s="90"/>
      <c r="K30" s="87"/>
      <c r="L30" s="90"/>
      <c r="M30" s="87"/>
      <c r="N30" s="90"/>
      <c r="O30" s="87"/>
      <c r="P30" s="90"/>
      <c r="Q30" s="87"/>
      <c r="R30" s="90"/>
      <c r="S30" s="87"/>
      <c r="T30" s="90"/>
      <c r="U30" s="87"/>
      <c r="V30" s="90"/>
      <c r="W30" s="88"/>
      <c r="X30" s="88"/>
    </row>
    <row r="31" spans="1:24" ht="15.75">
      <c r="A31" s="45"/>
      <c r="B31" s="96"/>
      <c r="C31" s="107"/>
      <c r="D31" s="107"/>
      <c r="E31" s="91"/>
      <c r="F31" s="92"/>
      <c r="G31" s="93"/>
      <c r="H31" s="94"/>
      <c r="I31" s="93"/>
      <c r="J31" s="94"/>
      <c r="K31" s="93"/>
      <c r="L31" s="94"/>
      <c r="M31" s="87"/>
      <c r="N31" s="90"/>
      <c r="O31" s="87"/>
      <c r="P31" s="90"/>
      <c r="Q31" s="87"/>
      <c r="R31" s="90"/>
      <c r="S31" s="87"/>
      <c r="T31" s="90"/>
      <c r="U31" s="87"/>
      <c r="V31" s="90"/>
      <c r="W31" s="88"/>
      <c r="X31" s="88"/>
    </row>
    <row r="32" spans="1:24" ht="15.75">
      <c r="A32" s="45"/>
      <c r="B32" s="99" t="s">
        <v>156</v>
      </c>
      <c r="C32" s="95"/>
      <c r="D32" s="93"/>
      <c r="E32" s="91"/>
      <c r="F32" s="92"/>
      <c r="G32" s="93"/>
      <c r="H32" s="94"/>
      <c r="I32" s="93"/>
      <c r="J32" s="94"/>
      <c r="K32" s="93"/>
      <c r="L32" s="94"/>
      <c r="M32" s="87"/>
      <c r="N32" s="90"/>
      <c r="O32" s="87"/>
      <c r="P32" s="90"/>
      <c r="Q32" s="87"/>
      <c r="R32" s="90"/>
      <c r="S32" s="87"/>
      <c r="T32" s="90"/>
      <c r="U32" s="87"/>
      <c r="V32" s="90"/>
      <c r="W32" s="88"/>
      <c r="X32" s="88"/>
    </row>
    <row r="33" spans="1:24" ht="15.75">
      <c r="A33" s="45"/>
      <c r="B33" s="99"/>
      <c r="C33" s="95"/>
      <c r="D33" s="93"/>
      <c r="E33" s="91"/>
      <c r="F33" s="92"/>
      <c r="G33" s="93"/>
      <c r="H33" s="94"/>
      <c r="I33" s="93"/>
      <c r="J33" s="94"/>
      <c r="K33" s="93"/>
      <c r="L33" s="94"/>
      <c r="M33" s="87"/>
      <c r="N33" s="90"/>
      <c r="O33" s="87"/>
      <c r="P33" s="90"/>
      <c r="Q33" s="87"/>
      <c r="R33" s="90"/>
      <c r="S33" s="87"/>
      <c r="T33" s="90"/>
      <c r="U33" s="87"/>
      <c r="V33" s="90"/>
      <c r="W33" s="88"/>
      <c r="X33" s="88"/>
    </row>
    <row r="34" spans="1:24" ht="15.75">
      <c r="A34" s="45"/>
      <c r="B34" s="100" t="s">
        <v>158</v>
      </c>
      <c r="D34" s="107" t="s">
        <v>157</v>
      </c>
      <c r="E34" s="88"/>
      <c r="F34" s="89"/>
      <c r="G34" s="87"/>
      <c r="H34" s="90"/>
      <c r="I34" s="87"/>
      <c r="J34" s="90"/>
      <c r="K34" s="87"/>
      <c r="L34" s="90"/>
      <c r="M34" s="87"/>
      <c r="N34" s="90"/>
      <c r="O34" s="87"/>
      <c r="P34" s="90"/>
      <c r="Q34" s="87"/>
      <c r="R34" s="90"/>
      <c r="S34" s="87"/>
      <c r="T34" s="90"/>
      <c r="U34" s="87"/>
      <c r="V34" s="90"/>
      <c r="W34" s="88"/>
      <c r="X34" s="88"/>
    </row>
    <row r="35" spans="1:24" ht="15.75">
      <c r="A35" s="45"/>
      <c r="B35" s="101"/>
      <c r="C35" s="88"/>
      <c r="D35" s="88"/>
      <c r="E35" s="88"/>
      <c r="F35" s="89"/>
      <c r="G35" s="87"/>
      <c r="H35" s="90"/>
      <c r="I35" s="87"/>
      <c r="J35" s="90"/>
      <c r="K35" s="87"/>
      <c r="L35" s="90"/>
      <c r="M35" s="87"/>
      <c r="N35" s="90"/>
      <c r="O35" s="87"/>
      <c r="P35" s="90"/>
      <c r="Q35" s="87"/>
      <c r="R35" s="90"/>
      <c r="S35" s="87"/>
      <c r="T35" s="90"/>
      <c r="U35" s="87"/>
      <c r="V35" s="90"/>
      <c r="W35" s="88"/>
      <c r="X35" s="88"/>
    </row>
    <row r="36" spans="1:24" ht="15.75">
      <c r="A36" s="45"/>
      <c r="B36" s="102" t="s">
        <v>159</v>
      </c>
      <c r="C36" s="108"/>
      <c r="D36" s="88" t="s">
        <v>160</v>
      </c>
      <c r="E36" s="88"/>
      <c r="F36" s="89"/>
      <c r="G36" s="87"/>
      <c r="H36" s="90"/>
      <c r="I36" s="87"/>
      <c r="J36" s="90"/>
      <c r="K36" s="87"/>
      <c r="L36" s="90"/>
      <c r="M36" s="87"/>
      <c r="N36" s="90"/>
      <c r="O36" s="87"/>
      <c r="P36" s="90"/>
      <c r="Q36" s="87"/>
      <c r="R36" s="90"/>
      <c r="S36" s="87"/>
      <c r="T36" s="90"/>
      <c r="U36" s="87"/>
      <c r="V36" s="90"/>
      <c r="W36" s="88"/>
      <c r="X36" s="88"/>
    </row>
    <row r="37" spans="1:24" ht="15.75">
      <c r="A37" s="45"/>
      <c r="B37" s="46"/>
      <c r="C37" s="45"/>
      <c r="D37" s="87" t="s">
        <v>161</v>
      </c>
      <c r="E37" s="88"/>
      <c r="F37" s="89"/>
      <c r="G37" s="87"/>
      <c r="H37" s="90"/>
      <c r="I37" s="87"/>
      <c r="J37" s="90"/>
      <c r="K37" s="87"/>
      <c r="L37" s="90"/>
      <c r="M37" s="87"/>
      <c r="N37" s="90"/>
      <c r="O37" s="87"/>
      <c r="P37" s="90"/>
      <c r="Q37" s="87"/>
      <c r="R37" s="90"/>
      <c r="S37" s="87"/>
      <c r="T37" s="90"/>
      <c r="U37" s="87"/>
      <c r="V37" s="90"/>
      <c r="W37" s="88"/>
      <c r="X37" s="88"/>
    </row>
    <row r="38" spans="1:24" ht="15.75">
      <c r="A38" s="45"/>
      <c r="B38" s="103"/>
      <c r="C38" s="107"/>
      <c r="D38" s="107"/>
      <c r="E38" s="88"/>
      <c r="F38" s="89"/>
      <c r="G38" s="87"/>
      <c r="H38" s="90"/>
      <c r="I38" s="87"/>
      <c r="J38" s="90"/>
      <c r="K38" s="87"/>
      <c r="L38" s="104"/>
      <c r="M38" s="107"/>
      <c r="N38" s="90"/>
      <c r="O38" s="87"/>
      <c r="P38" s="90"/>
      <c r="Q38" s="87"/>
      <c r="R38" s="90"/>
      <c r="S38" s="87"/>
      <c r="T38" s="90"/>
      <c r="U38" s="87"/>
      <c r="V38" s="90"/>
      <c r="W38" s="88"/>
      <c r="X38" s="88"/>
    </row>
    <row r="39" spans="1:24" ht="15.75">
      <c r="A39" s="45"/>
      <c r="B39" s="99" t="s">
        <v>162</v>
      </c>
      <c r="C39" s="45"/>
      <c r="D39" s="87">
        <f>2490.51+648</f>
        <v>3138.51</v>
      </c>
      <c r="E39" s="88"/>
      <c r="F39" s="89"/>
      <c r="G39" s="87"/>
      <c r="H39" s="90"/>
      <c r="I39" s="87"/>
      <c r="J39" s="90"/>
      <c r="K39" s="87"/>
      <c r="L39" s="90"/>
      <c r="M39" s="87"/>
      <c r="N39" s="90"/>
      <c r="O39" s="87"/>
      <c r="P39" s="90"/>
      <c r="Q39" s="87"/>
      <c r="R39" s="90"/>
      <c r="S39" s="87"/>
      <c r="T39" s="90"/>
      <c r="U39" s="87"/>
      <c r="V39" s="90"/>
      <c r="W39" s="88"/>
      <c r="X39" s="88"/>
    </row>
    <row r="40" spans="1:24" ht="15.75">
      <c r="A40" s="45"/>
      <c r="B40" s="102"/>
      <c r="C40" s="107"/>
      <c r="D40" s="107"/>
      <c r="E40" s="48"/>
      <c r="F40" s="49"/>
      <c r="G40" s="47"/>
      <c r="H40" s="50"/>
      <c r="I40" s="47"/>
      <c r="J40" s="50"/>
      <c r="K40" s="47"/>
      <c r="L40" s="50"/>
      <c r="M40" s="47"/>
      <c r="N40" s="50"/>
      <c r="O40" s="47"/>
      <c r="P40" s="50"/>
      <c r="Q40" s="47"/>
      <c r="R40" s="50"/>
      <c r="S40" s="47"/>
      <c r="T40" s="50"/>
      <c r="U40" s="47"/>
      <c r="V40" s="50"/>
      <c r="W40" s="48"/>
      <c r="X40" s="48"/>
    </row>
    <row r="41" spans="1:24" ht="15.75">
      <c r="A41" s="45"/>
      <c r="B41" s="46"/>
      <c r="C41" s="95"/>
      <c r="D41" s="93"/>
      <c r="E41" s="91"/>
      <c r="F41" s="92"/>
      <c r="G41" s="93"/>
      <c r="H41" s="94"/>
      <c r="I41" s="93"/>
      <c r="J41" s="94"/>
      <c r="K41" s="93"/>
      <c r="L41" s="94"/>
      <c r="M41" s="87"/>
      <c r="N41" s="90"/>
      <c r="O41" s="87"/>
      <c r="P41" s="90"/>
      <c r="Q41" s="87"/>
      <c r="R41" s="90"/>
      <c r="S41" s="87"/>
      <c r="T41" s="90"/>
      <c r="U41" s="87"/>
      <c r="V41" s="90"/>
      <c r="W41" s="88"/>
      <c r="X41" s="88"/>
    </row>
  </sheetData>
  <sheetProtection/>
  <mergeCells count="34">
    <mergeCell ref="B28:X28"/>
    <mergeCell ref="B29:W29"/>
    <mergeCell ref="W10:X10"/>
    <mergeCell ref="A22:X22"/>
    <mergeCell ref="A23:X23"/>
    <mergeCell ref="A24:X24"/>
    <mergeCell ref="A26:I26"/>
    <mergeCell ref="A27:X27"/>
    <mergeCell ref="S8:T8"/>
    <mergeCell ref="U8:V8"/>
    <mergeCell ref="G10:H10"/>
    <mergeCell ref="I10:J10"/>
    <mergeCell ref="K10:L10"/>
    <mergeCell ref="M10:N10"/>
    <mergeCell ref="O10:P10"/>
    <mergeCell ref="Q10:R10"/>
    <mergeCell ref="S10:T10"/>
    <mergeCell ref="U10:V10"/>
    <mergeCell ref="G8:H8"/>
    <mergeCell ref="I8:J8"/>
    <mergeCell ref="K8:L8"/>
    <mergeCell ref="M8:N8"/>
    <mergeCell ref="O8:P8"/>
    <mergeCell ref="Q8:R8"/>
    <mergeCell ref="P1:W1"/>
    <mergeCell ref="P2:X2"/>
    <mergeCell ref="P3:X3"/>
    <mergeCell ref="A6:X6"/>
    <mergeCell ref="A8:A9"/>
    <mergeCell ref="B8:B9"/>
    <mergeCell ref="C8:C9"/>
    <mergeCell ref="D8:D9"/>
    <mergeCell ref="E8:E9"/>
    <mergeCell ref="F8:F9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K46"/>
  <sheetViews>
    <sheetView tabSelected="1" view="pageBreakPreview" zoomScale="96" zoomScaleSheetLayoutView="96" zoomScalePageLayoutView="0" workbookViewId="0" topLeftCell="A10">
      <selection activeCell="B22" sqref="B22:B23"/>
    </sheetView>
  </sheetViews>
  <sheetFormatPr defaultColWidth="9.00390625" defaultRowHeight="12.75"/>
  <cols>
    <col min="1" max="1" width="5.00390625" style="122" customWidth="1"/>
    <col min="2" max="2" width="58.25390625" style="122" customWidth="1"/>
    <col min="3" max="3" width="10.00390625" style="122" customWidth="1"/>
    <col min="4" max="5" width="15.375" style="122" customWidth="1"/>
    <col min="6" max="6" width="15.875" style="122" customWidth="1"/>
    <col min="7" max="7" width="20.125" style="122" customWidth="1"/>
    <col min="8" max="8" width="9.125" style="122" customWidth="1"/>
    <col min="9" max="9" width="11.00390625" style="122" customWidth="1"/>
    <col min="10" max="16384" width="9.125" style="122" customWidth="1"/>
  </cols>
  <sheetData>
    <row r="1" spans="4:7" ht="15">
      <c r="D1" s="121"/>
      <c r="F1" s="121"/>
      <c r="G1" s="121" t="s">
        <v>185</v>
      </c>
    </row>
    <row r="2" spans="2:7" ht="15" customHeight="1">
      <c r="B2" s="179" t="s">
        <v>204</v>
      </c>
      <c r="C2" s="179"/>
      <c r="D2" s="179"/>
      <c r="E2" s="179"/>
      <c r="F2" s="179"/>
      <c r="G2" s="179"/>
    </row>
    <row r="3" spans="2:7" ht="32.25" customHeight="1">
      <c r="B3" s="121"/>
      <c r="C3" s="121"/>
      <c r="D3" s="182"/>
      <c r="E3" s="121"/>
      <c r="F3" s="182"/>
      <c r="G3" s="182" t="s">
        <v>178</v>
      </c>
    </row>
    <row r="4" spans="2:7" ht="15">
      <c r="B4" s="121"/>
      <c r="C4" s="121"/>
      <c r="D4" s="182"/>
      <c r="E4" s="121"/>
      <c r="F4" s="182"/>
      <c r="G4" s="182" t="s">
        <v>181</v>
      </c>
    </row>
    <row r="5" spans="2:7" ht="16.5" customHeight="1">
      <c r="B5" s="183" t="s">
        <v>179</v>
      </c>
      <c r="C5" s="183"/>
      <c r="D5" s="183"/>
      <c r="E5" s="183"/>
      <c r="F5" s="183"/>
      <c r="G5" s="183"/>
    </row>
    <row r="6" spans="2:7" ht="15">
      <c r="B6" s="182"/>
      <c r="C6" s="182"/>
      <c r="D6" s="182"/>
      <c r="E6" s="183" t="s">
        <v>184</v>
      </c>
      <c r="F6" s="183"/>
      <c r="G6" s="183"/>
    </row>
    <row r="7" spans="2:7" ht="15">
      <c r="B7" s="121"/>
      <c r="C7" s="121"/>
      <c r="D7" s="182"/>
      <c r="E7" s="121"/>
      <c r="F7" s="182"/>
      <c r="G7" s="182" t="s">
        <v>182</v>
      </c>
    </row>
    <row r="8" spans="2:6" ht="15">
      <c r="B8" s="121"/>
      <c r="C8" s="121"/>
      <c r="D8" s="121"/>
      <c r="E8" s="121"/>
      <c r="F8" s="121"/>
    </row>
    <row r="10" spans="1:7" ht="15" customHeight="1">
      <c r="A10" s="180" t="s">
        <v>183</v>
      </c>
      <c r="B10" s="180"/>
      <c r="C10" s="180"/>
      <c r="D10" s="180"/>
      <c r="E10" s="180"/>
      <c r="F10" s="180"/>
      <c r="G10" s="180"/>
    </row>
    <row r="11" spans="1:7" ht="15" customHeight="1">
      <c r="A11" s="180" t="s">
        <v>186</v>
      </c>
      <c r="B11" s="180"/>
      <c r="C11" s="180"/>
      <c r="D11" s="180"/>
      <c r="E11" s="180"/>
      <c r="F11" s="180"/>
      <c r="G11" s="180"/>
    </row>
    <row r="12" spans="1:7" ht="15" customHeight="1">
      <c r="A12" s="181" t="s">
        <v>180</v>
      </c>
      <c r="B12" s="181"/>
      <c r="C12" s="181"/>
      <c r="D12" s="181"/>
      <c r="E12" s="181"/>
      <c r="F12" s="181"/>
      <c r="G12" s="181"/>
    </row>
    <row r="13" spans="1:6" ht="15">
      <c r="A13" s="140"/>
      <c r="B13" s="140"/>
      <c r="C13" s="140"/>
      <c r="D13" s="133"/>
      <c r="E13" s="133"/>
      <c r="F13" s="133"/>
    </row>
    <row r="14" spans="1:11" s="123" customFormat="1" ht="28.5" customHeight="1">
      <c r="A14" s="175" t="s">
        <v>0</v>
      </c>
      <c r="B14" s="175" t="s">
        <v>1</v>
      </c>
      <c r="C14" s="175" t="s">
        <v>198</v>
      </c>
      <c r="D14" s="174" t="s">
        <v>196</v>
      </c>
      <c r="E14" s="174"/>
      <c r="F14" s="174"/>
      <c r="G14" s="174" t="s">
        <v>197</v>
      </c>
      <c r="H14" s="128"/>
      <c r="I14" s="173"/>
      <c r="J14" s="173"/>
      <c r="K14" s="173"/>
    </row>
    <row r="15" spans="1:11" s="123" customFormat="1" ht="88.5" customHeight="1">
      <c r="A15" s="176"/>
      <c r="B15" s="176"/>
      <c r="C15" s="176"/>
      <c r="D15" s="129" t="s">
        <v>187</v>
      </c>
      <c r="E15" s="129" t="s">
        <v>189</v>
      </c>
      <c r="F15" s="129" t="s">
        <v>188</v>
      </c>
      <c r="G15" s="174"/>
      <c r="H15" s="128"/>
      <c r="I15" s="128"/>
      <c r="J15" s="128"/>
      <c r="K15" s="128"/>
    </row>
    <row r="16" spans="1:11" s="125" customFormat="1" ht="15">
      <c r="A16" s="138">
        <v>1</v>
      </c>
      <c r="B16" s="142">
        <v>2</v>
      </c>
      <c r="C16" s="139">
        <v>3</v>
      </c>
      <c r="D16" s="139">
        <v>4</v>
      </c>
      <c r="E16" s="139">
        <v>5</v>
      </c>
      <c r="F16" s="139">
        <v>6</v>
      </c>
      <c r="G16" s="142">
        <v>7</v>
      </c>
      <c r="H16" s="124"/>
      <c r="I16" s="124"/>
      <c r="J16" s="124"/>
      <c r="K16" s="124"/>
    </row>
    <row r="17" spans="1:11" s="125" customFormat="1" ht="41.25" customHeight="1">
      <c r="A17" s="130">
        <v>1</v>
      </c>
      <c r="B17" s="184" t="s">
        <v>190</v>
      </c>
      <c r="C17" s="185" t="s">
        <v>199</v>
      </c>
      <c r="D17" s="186">
        <v>12000</v>
      </c>
      <c r="E17" s="187">
        <v>15000</v>
      </c>
      <c r="F17" s="187">
        <v>15000</v>
      </c>
      <c r="G17" s="141"/>
      <c r="H17" s="124"/>
      <c r="I17" s="124"/>
      <c r="J17" s="124"/>
      <c r="K17" s="124"/>
    </row>
    <row r="18" spans="1:11" ht="26.25" customHeight="1">
      <c r="A18" s="132">
        <v>2</v>
      </c>
      <c r="B18" s="188" t="s">
        <v>206</v>
      </c>
      <c r="C18" s="185" t="s">
        <v>199</v>
      </c>
      <c r="D18" s="186">
        <v>15000</v>
      </c>
      <c r="E18" s="187">
        <v>18000</v>
      </c>
      <c r="F18" s="187">
        <v>18000</v>
      </c>
      <c r="G18" s="135"/>
      <c r="H18" s="127"/>
      <c r="I18" s="127"/>
      <c r="J18" s="127"/>
      <c r="K18" s="127"/>
    </row>
    <row r="19" spans="1:7" ht="33.75" customHeight="1">
      <c r="A19" s="132">
        <v>3</v>
      </c>
      <c r="B19" s="134" t="s">
        <v>191</v>
      </c>
      <c r="C19" s="185" t="s">
        <v>200</v>
      </c>
      <c r="D19" s="189">
        <v>12000</v>
      </c>
      <c r="E19" s="187">
        <v>12000</v>
      </c>
      <c r="F19" s="190"/>
      <c r="G19" s="135"/>
    </row>
    <row r="20" spans="1:7" ht="27.75" customHeight="1">
      <c r="A20" s="169">
        <v>4</v>
      </c>
      <c r="B20" s="177" t="s">
        <v>192</v>
      </c>
      <c r="C20" s="171" t="s">
        <v>200</v>
      </c>
      <c r="D20" s="189">
        <v>14000</v>
      </c>
      <c r="E20" s="189">
        <v>14000</v>
      </c>
      <c r="F20" s="189"/>
      <c r="G20" s="135"/>
    </row>
    <row r="21" spans="1:7" ht="19.5" customHeight="1">
      <c r="A21" s="170"/>
      <c r="B21" s="178"/>
      <c r="C21" s="172"/>
      <c r="D21" s="189"/>
      <c r="E21" s="189">
        <v>11200</v>
      </c>
      <c r="F21" s="189"/>
      <c r="G21" s="191" t="s">
        <v>202</v>
      </c>
    </row>
    <row r="22" spans="1:7" ht="19.5" customHeight="1">
      <c r="A22" s="169">
        <v>5</v>
      </c>
      <c r="B22" s="177" t="s">
        <v>205</v>
      </c>
      <c r="C22" s="171" t="s">
        <v>200</v>
      </c>
      <c r="D22" s="189">
        <v>28000</v>
      </c>
      <c r="E22" s="189">
        <v>28000</v>
      </c>
      <c r="F22" s="189"/>
      <c r="G22" s="191"/>
    </row>
    <row r="23" spans="1:7" ht="19.5" customHeight="1">
      <c r="A23" s="170"/>
      <c r="B23" s="178"/>
      <c r="C23" s="172"/>
      <c r="D23" s="189"/>
      <c r="E23" s="189">
        <v>22400</v>
      </c>
      <c r="F23" s="189"/>
      <c r="G23" s="191" t="s">
        <v>202</v>
      </c>
    </row>
    <row r="24" spans="1:7" ht="23.25" customHeight="1">
      <c r="A24" s="169">
        <v>6</v>
      </c>
      <c r="B24" s="177" t="s">
        <v>207</v>
      </c>
      <c r="C24" s="171" t="s">
        <v>201</v>
      </c>
      <c r="D24" s="187">
        <v>25000</v>
      </c>
      <c r="E24" s="187">
        <v>25000</v>
      </c>
      <c r="F24" s="187"/>
      <c r="G24" s="135"/>
    </row>
    <row r="25" spans="1:7" ht="23.25" customHeight="1">
      <c r="A25" s="170"/>
      <c r="B25" s="178"/>
      <c r="C25" s="172"/>
      <c r="D25" s="187"/>
      <c r="E25" s="187">
        <v>22500</v>
      </c>
      <c r="F25" s="187"/>
      <c r="G25" s="191" t="s">
        <v>203</v>
      </c>
    </row>
    <row r="26" spans="1:7" ht="23.25" customHeight="1">
      <c r="A26" s="169">
        <v>7</v>
      </c>
      <c r="B26" s="177" t="s">
        <v>208</v>
      </c>
      <c r="C26" s="171" t="s">
        <v>201</v>
      </c>
      <c r="D26" s="187">
        <v>39000</v>
      </c>
      <c r="E26" s="187">
        <v>39000</v>
      </c>
      <c r="F26" s="187"/>
      <c r="G26" s="191"/>
    </row>
    <row r="27" spans="1:7" ht="23.25" customHeight="1">
      <c r="A27" s="170"/>
      <c r="B27" s="178"/>
      <c r="C27" s="172"/>
      <c r="D27" s="187"/>
      <c r="E27" s="187">
        <v>31200</v>
      </c>
      <c r="F27" s="187"/>
      <c r="G27" s="191" t="s">
        <v>203</v>
      </c>
    </row>
    <row r="28" spans="1:7" ht="21" customHeight="1">
      <c r="A28" s="169">
        <v>8</v>
      </c>
      <c r="B28" s="177" t="s">
        <v>193</v>
      </c>
      <c r="C28" s="171" t="s">
        <v>200</v>
      </c>
      <c r="D28" s="187">
        <v>20000</v>
      </c>
      <c r="E28" s="187">
        <v>20000</v>
      </c>
      <c r="F28" s="187"/>
      <c r="G28" s="135"/>
    </row>
    <row r="29" spans="1:7" ht="21" customHeight="1">
      <c r="A29" s="170"/>
      <c r="B29" s="178"/>
      <c r="C29" s="172"/>
      <c r="D29" s="187"/>
      <c r="E29" s="187">
        <v>18000</v>
      </c>
      <c r="F29" s="187"/>
      <c r="G29" s="191" t="s">
        <v>203</v>
      </c>
    </row>
    <row r="30" spans="1:7" ht="28.5" customHeight="1">
      <c r="A30" s="169">
        <v>9</v>
      </c>
      <c r="B30" s="177" t="s">
        <v>209</v>
      </c>
      <c r="C30" s="171" t="s">
        <v>201</v>
      </c>
      <c r="D30" s="187">
        <v>25000</v>
      </c>
      <c r="E30" s="187">
        <v>25000</v>
      </c>
      <c r="F30" s="187"/>
      <c r="G30" s="135"/>
    </row>
    <row r="31" spans="1:7" ht="30.75" customHeight="1">
      <c r="A31" s="170"/>
      <c r="B31" s="178"/>
      <c r="C31" s="172"/>
      <c r="D31" s="187"/>
      <c r="E31" s="187">
        <v>22500</v>
      </c>
      <c r="F31" s="187"/>
      <c r="G31" s="191" t="s">
        <v>203</v>
      </c>
    </row>
    <row r="32" spans="1:7" ht="30.75" customHeight="1">
      <c r="A32" s="169">
        <v>10</v>
      </c>
      <c r="B32" s="177" t="s">
        <v>210</v>
      </c>
      <c r="C32" s="171" t="s">
        <v>201</v>
      </c>
      <c r="D32" s="187">
        <v>40000</v>
      </c>
      <c r="E32" s="187">
        <v>40000</v>
      </c>
      <c r="F32" s="187"/>
      <c r="G32" s="191"/>
    </row>
    <row r="33" spans="1:7" ht="30.75" customHeight="1">
      <c r="A33" s="170"/>
      <c r="B33" s="178"/>
      <c r="C33" s="172"/>
      <c r="D33" s="187"/>
      <c r="E33" s="187">
        <v>32000</v>
      </c>
      <c r="F33" s="187"/>
      <c r="G33" s="191" t="s">
        <v>203</v>
      </c>
    </row>
    <row r="34" spans="1:7" ht="30" customHeight="1">
      <c r="A34" s="169">
        <v>11</v>
      </c>
      <c r="B34" s="177" t="s">
        <v>194</v>
      </c>
      <c r="C34" s="171" t="s">
        <v>200</v>
      </c>
      <c r="D34" s="187">
        <v>14000</v>
      </c>
      <c r="E34" s="187">
        <v>14000</v>
      </c>
      <c r="F34" s="187"/>
      <c r="G34" s="135"/>
    </row>
    <row r="35" spans="1:7" ht="28.5" customHeight="1">
      <c r="A35" s="170"/>
      <c r="B35" s="178"/>
      <c r="C35" s="172"/>
      <c r="D35" s="187"/>
      <c r="E35" s="187">
        <v>12600</v>
      </c>
      <c r="F35" s="187"/>
      <c r="G35" s="191" t="s">
        <v>203</v>
      </c>
    </row>
    <row r="36" spans="1:7" ht="31.5" customHeight="1">
      <c r="A36" s="169">
        <v>12</v>
      </c>
      <c r="B36" s="177" t="s">
        <v>195</v>
      </c>
      <c r="C36" s="171" t="s">
        <v>201</v>
      </c>
      <c r="D36" s="187">
        <v>25000</v>
      </c>
      <c r="E36" s="187">
        <v>25000</v>
      </c>
      <c r="F36" s="187"/>
      <c r="G36" s="135"/>
    </row>
    <row r="37" spans="1:7" ht="26.25" customHeight="1">
      <c r="A37" s="170"/>
      <c r="B37" s="178"/>
      <c r="C37" s="172"/>
      <c r="D37" s="187"/>
      <c r="E37" s="187">
        <v>22500</v>
      </c>
      <c r="F37" s="187"/>
      <c r="G37" s="191" t="s">
        <v>203</v>
      </c>
    </row>
    <row r="38" spans="1:6" ht="15">
      <c r="A38" s="131"/>
      <c r="B38" s="136"/>
      <c r="C38" s="137"/>
      <c r="D38" s="127"/>
      <c r="E38" s="192"/>
      <c r="F38" s="127"/>
    </row>
    <row r="39" spans="1:6" ht="15">
      <c r="A39" s="131"/>
      <c r="B39" s="136"/>
      <c r="C39" s="137"/>
      <c r="D39" s="127"/>
      <c r="E39" s="192"/>
      <c r="F39" s="127"/>
    </row>
    <row r="40" spans="1:6" ht="15">
      <c r="A40" s="131"/>
      <c r="B40" s="136"/>
      <c r="C40" s="137"/>
      <c r="D40" s="127"/>
      <c r="E40" s="192"/>
      <c r="F40" s="127"/>
    </row>
    <row r="41" spans="1:6" ht="15">
      <c r="A41" s="131"/>
      <c r="B41" s="136"/>
      <c r="C41" s="137"/>
      <c r="D41" s="127"/>
      <c r="E41" s="192"/>
      <c r="F41" s="127"/>
    </row>
    <row r="42" spans="1:6" ht="15">
      <c r="A42" s="131"/>
      <c r="B42" s="136"/>
      <c r="C42" s="137"/>
      <c r="D42" s="127"/>
      <c r="E42" s="192"/>
      <c r="F42" s="127"/>
    </row>
    <row r="43" spans="1:6" ht="22.5" customHeight="1">
      <c r="A43" s="193"/>
      <c r="B43" s="193"/>
      <c r="C43" s="194"/>
      <c r="D43" s="195"/>
      <c r="E43" s="196"/>
      <c r="F43" s="196"/>
    </row>
    <row r="45" spans="1:11" ht="17.25" customHeight="1">
      <c r="A45" s="137"/>
      <c r="B45" s="197"/>
      <c r="C45" s="197"/>
      <c r="D45" s="127"/>
      <c r="E45" s="198"/>
      <c r="F45" s="199"/>
      <c r="G45" s="127"/>
      <c r="H45" s="127"/>
      <c r="I45" s="127"/>
      <c r="J45" s="127"/>
      <c r="K45" s="127"/>
    </row>
    <row r="46" spans="2:11" ht="15">
      <c r="B46" s="126"/>
      <c r="C46" s="126"/>
      <c r="D46" s="127"/>
      <c r="E46" s="127"/>
      <c r="F46" s="127"/>
      <c r="G46" s="127"/>
      <c r="H46" s="127"/>
      <c r="I46" s="127"/>
      <c r="J46" s="127"/>
      <c r="K46" s="127"/>
    </row>
    <row r="48" ht="12.75" customHeight="1"/>
    <row r="51" ht="12.75" customHeight="1"/>
  </sheetData>
  <sheetProtection/>
  <mergeCells count="41">
    <mergeCell ref="B22:B23"/>
    <mergeCell ref="C22:C23"/>
    <mergeCell ref="B26:B27"/>
    <mergeCell ref="C26:C27"/>
    <mergeCell ref="B2:G2"/>
    <mergeCell ref="B5:G5"/>
    <mergeCell ref="E6:G6"/>
    <mergeCell ref="A10:G10"/>
    <mergeCell ref="A11:G11"/>
    <mergeCell ref="A12:G12"/>
    <mergeCell ref="C28:C29"/>
    <mergeCell ref="B30:B31"/>
    <mergeCell ref="A30:A31"/>
    <mergeCell ref="B32:B33"/>
    <mergeCell ref="C32:C33"/>
    <mergeCell ref="B36:B37"/>
    <mergeCell ref="A36:A37"/>
    <mergeCell ref="C36:C37"/>
    <mergeCell ref="B24:B25"/>
    <mergeCell ref="A24:A25"/>
    <mergeCell ref="C24:C25"/>
    <mergeCell ref="B34:B35"/>
    <mergeCell ref="A34:A35"/>
    <mergeCell ref="C34:C35"/>
    <mergeCell ref="B28:B29"/>
    <mergeCell ref="A28:A29"/>
    <mergeCell ref="A43:B43"/>
    <mergeCell ref="D14:F14"/>
    <mergeCell ref="A14:A15"/>
    <mergeCell ref="B14:B15"/>
    <mergeCell ref="G14:G15"/>
    <mergeCell ref="E43:F43"/>
    <mergeCell ref="C30:C31"/>
    <mergeCell ref="A22:A23"/>
    <mergeCell ref="A26:A27"/>
    <mergeCell ref="A32:A33"/>
    <mergeCell ref="I14:K14"/>
    <mergeCell ref="C14:C15"/>
    <mergeCell ref="B20:B21"/>
    <mergeCell ref="A20:A21"/>
    <mergeCell ref="C20:C21"/>
  </mergeCells>
  <printOptions/>
  <pageMargins left="0.984251968503937" right="0.11811023622047245" top="0.5905511811023623" bottom="0.1968503937007874" header="0.31496062992125984" footer="0.31496062992125984"/>
  <pageSetup horizontalDpi="600" verticalDpi="600" orientation="portrait" paperSize="9" scale="66" r:id="rId1"/>
  <rowBreaks count="1" manualBreakCount="1">
    <brk id="43" max="5" man="1"/>
  </rowBreaks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Ж Дуйсенбаева</cp:lastModifiedBy>
  <cp:lastPrinted>2022-01-24T09:58:28Z</cp:lastPrinted>
  <dcterms:created xsi:type="dcterms:W3CDTF">2010-04-24T13:32:55Z</dcterms:created>
  <dcterms:modified xsi:type="dcterms:W3CDTF">2022-01-24T09:59:07Z</dcterms:modified>
  <cp:category/>
  <cp:version/>
  <cp:contentType/>
  <cp:contentStatus/>
</cp:coreProperties>
</file>